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y.avivaworld.com/personal/a224519_avivagroup_com/Documents/Dave's folder/Work/HNW/Calculators/Tidy/"/>
    </mc:Choice>
  </mc:AlternateContent>
  <xr:revisionPtr revIDLastSave="56" documentId="8_{3826AA22-81AB-46DA-8BDC-164F79D96066}" xr6:coauthVersionLast="47" xr6:coauthVersionMax="47" xr10:uidLastSave="{456CBDCB-54C8-44B9-B291-B93BF9DC64EC}"/>
  <workbookProtection workbookAlgorithmName="SHA-512" workbookHashValue="EqBT8Hy3BRWV8/IJd6hK4KXIG8YVo5GMYNhELyXxTA8rn9KIaiQ5YhHgdIyjUxIvwQp88fTKactswqANg0HSdg==" workbookSaltValue="ardj3zs0Ilhc7S2irHJFBA==" workbookSpinCount="100000" lockStructure="1"/>
  <bookViews>
    <workbookView xWindow="-120" yWindow="-120" windowWidth="29040" windowHeight="15720" xr2:uid="{69A3D4E8-B70B-4964-903B-4431740BA0D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32" i="1" l="1"/>
  <c r="E34" i="1" s="1"/>
  <c r="E36" i="1" l="1"/>
  <c r="E40" i="1"/>
  <c r="E24" i="1"/>
  <c r="E26" i="1" s="1"/>
  <c r="E42" i="1" l="1"/>
  <c r="E14" i="1"/>
  <c r="E44" i="1"/>
  <c r="E28" i="1"/>
  <c r="G40" i="1" l="1"/>
  <c r="G32" i="1"/>
  <c r="I24" i="1"/>
  <c r="G24" i="1"/>
  <c r="G26" i="1" s="1"/>
  <c r="I26" i="1" l="1"/>
  <c r="G28" i="1"/>
  <c r="I28" i="1" s="1"/>
  <c r="I30" i="1" s="1"/>
  <c r="I32" i="1"/>
  <c r="G34" i="1"/>
  <c r="I40" i="1"/>
  <c r="G42" i="1"/>
  <c r="I42" i="1" l="1"/>
  <c r="G44" i="1"/>
  <c r="I44" i="1" s="1"/>
  <c r="I46" i="1" s="1"/>
  <c r="G36" i="1"/>
  <c r="I36" i="1" s="1"/>
  <c r="I38" i="1" s="1"/>
  <c r="I34" i="1"/>
  <c r="I48" i="1" l="1"/>
</calcChain>
</file>

<file path=xl/sharedStrings.xml><?xml version="1.0" encoding="utf-8"?>
<sst xmlns="http://schemas.openxmlformats.org/spreadsheetml/2006/main" count="30" uniqueCount="28">
  <si>
    <t>Rysaffe Calculator</t>
  </si>
  <si>
    <t>Nil rate band</t>
  </si>
  <si>
    <t>Annual premium</t>
  </si>
  <si>
    <t>Total of 10 years premium</t>
  </si>
  <si>
    <t>Total premiums above nil rate band</t>
  </si>
  <si>
    <t>Periodic charge at 6% after 10 years</t>
  </si>
  <si>
    <t>Total of 20 years premium</t>
  </si>
  <si>
    <t>Periodic charge at 6% after 20 years</t>
  </si>
  <si>
    <t>Total of 30 years premium</t>
  </si>
  <si>
    <t>Periodic charge at 6% after 30 years</t>
  </si>
  <si>
    <t>Annual premium per policy</t>
  </si>
  <si>
    <t>Number of policies</t>
  </si>
  <si>
    <t>Before Rysaffe</t>
  </si>
  <si>
    <t>After Rysaffe</t>
  </si>
  <si>
    <t>each policy</t>
  </si>
  <si>
    <t>Per policy</t>
  </si>
  <si>
    <t>Net saving after 10 years</t>
  </si>
  <si>
    <t>Net saving after 20 years</t>
  </si>
  <si>
    <t>Net saving after 30 years</t>
  </si>
  <si>
    <t>Total Paid</t>
  </si>
  <si>
    <t>Total saving after 30 years</t>
  </si>
  <si>
    <t>WOL annual premium</t>
  </si>
  <si>
    <t>For financial adviser use only.  
Not approved for use with customers</t>
  </si>
  <si>
    <t>Please complete all blue fields</t>
  </si>
  <si>
    <t>Rysaffe Planning</t>
  </si>
  <si>
    <t>Aviva Life &amp; Pensions UK Limited Registered in England and Wales No 3253947. Aviva, Wellington Row, York, YO90 1WR. Authorised by the Prudential Regulation Authority and regulated by the Financial Conduct Authority and the Prudential Regulation Authority. Firm reference number 185896
PT151721 06/2026</t>
  </si>
  <si>
    <t>These figures are for illustrative purposes only and are not guaranteed.  They are based on the information and figures you provide as well as Aviva’s understanding of current legislation and tax rates.  Actual figures may vary and the calculators should only be used as a general guide. Tax rules may change in the future. Tax treatment will depend on individual circumstances.  Aviva accepts no responsibility for errors, inaccuracies, omissions or inconsistencies in the output or for any decisions or actions taken as a result.</t>
  </si>
  <si>
    <t>Calculate the potential tax savings available when splitting a Whole of Life Insurance+ policy under trust  into multiple separate policies and trusts to take advantage of each trust's individual nil rate band.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</si>
</sst>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164" formatCode="#,##0.00_ ;[Red]\-#,##0.00\ "/>
  </numFmts>
  <fonts count="7" x14ac:knownFonts="1">
    <font>
      <sz val="11"/>
      <color theme="1"/>
      <name val="Aptos Narrow"/>
      <family val="2"/>
      <scheme val="minor"/>
    </font>
    <font>
      <sz val="11"/>
      <color theme="0"/>
      <name val="Aptos Narrow"/>
      <family val="2"/>
      <scheme val="minor"/>
    </font>
    <font>
      <b/>
      <sz val="11"/>
      <color theme="0"/>
      <name val="Aptos Narrow"/>
      <family val="2"/>
      <scheme val="minor"/>
    </font>
    <font>
      <b/>
      <sz val="11"/>
      <color theme="1"/>
      <name val="Aptos Narrow"/>
      <family val="2"/>
      <scheme val="minor"/>
    </font>
    <font>
      <b/>
      <sz val="18"/>
      <color theme="1"/>
      <name val="Aptos Narrow"/>
      <family val="2"/>
      <scheme val="minor"/>
    </font>
    <font>
      <sz val="12"/>
      <color theme="1"/>
      <name val="Aptos Narrow"/>
      <family val="2"/>
      <scheme val="minor"/>
    </font>
    <font>
      <sz val="9"/>
      <color theme="1"/>
      <name val="Aptos Narrow"/>
      <family val="2"/>
      <scheme val="minor"/>
    </font>
  </fonts>
  <fills count="9">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002060"/>
        <bgColor indexed="64"/>
      </patternFill>
    </fill>
    <fill>
      <patternFill patternType="solid">
        <fgColor theme="0" tint="-0.249977111117893"/>
        <bgColor indexed="64"/>
      </patternFill>
    </fill>
    <fill>
      <patternFill patternType="solid">
        <fgColor theme="5" tint="0.79998168889431442"/>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0" fillId="7" borderId="0" xfId="0" applyFill="1" applyProtection="1"/>
    <xf numFmtId="0" fontId="0" fillId="5" borderId="1" xfId="0" applyFill="1" applyBorder="1" applyProtection="1"/>
    <xf numFmtId="0" fontId="0" fillId="5" borderId="2" xfId="0" applyFill="1" applyBorder="1" applyProtection="1"/>
    <xf numFmtId="0" fontId="0" fillId="5" borderId="3" xfId="0" applyFill="1" applyBorder="1" applyProtection="1"/>
    <xf numFmtId="0" fontId="0" fillId="5" borderId="4" xfId="0" applyFill="1" applyBorder="1" applyProtection="1"/>
    <xf numFmtId="0" fontId="3" fillId="5" borderId="0" xfId="0" applyFont="1" applyFill="1" applyAlignment="1" applyProtection="1">
      <alignment horizontal="left" vertical="top" wrapText="1"/>
    </xf>
    <xf numFmtId="0" fontId="0" fillId="5" borderId="0" xfId="0" applyFill="1" applyProtection="1"/>
    <xf numFmtId="0" fontId="0" fillId="5" borderId="5" xfId="0" applyFill="1" applyBorder="1" applyProtection="1"/>
    <xf numFmtId="0" fontId="4" fillId="5" borderId="0" xfId="0" applyFont="1" applyFill="1" applyProtection="1"/>
    <xf numFmtId="0" fontId="2" fillId="7" borderId="0" xfId="0" applyFont="1" applyFill="1" applyProtection="1"/>
    <xf numFmtId="0" fontId="5" fillId="5" borderId="0" xfId="0" applyFont="1" applyFill="1" applyAlignment="1" applyProtection="1">
      <alignment horizontal="left" vertical="top" wrapText="1"/>
    </xf>
    <xf numFmtId="0" fontId="2" fillId="6" borderId="0" xfId="0" applyFont="1" applyFill="1" applyProtection="1"/>
    <xf numFmtId="0" fontId="0" fillId="6" borderId="0" xfId="0" applyFill="1" applyProtection="1"/>
    <xf numFmtId="8" fontId="0" fillId="5" borderId="6" xfId="0" applyNumberFormat="1" applyFill="1" applyBorder="1" applyAlignment="1" applyProtection="1">
      <alignment horizontal="center"/>
    </xf>
    <xf numFmtId="0" fontId="0" fillId="5" borderId="0" xfId="0" applyFill="1" applyAlignment="1" applyProtection="1">
      <alignment horizontal="center"/>
    </xf>
    <xf numFmtId="164" fontId="0" fillId="5" borderId="0" xfId="0" applyNumberFormat="1" applyFill="1" applyProtection="1"/>
    <xf numFmtId="6" fontId="0" fillId="5" borderId="6" xfId="0" applyNumberFormat="1" applyFill="1" applyBorder="1" applyAlignment="1" applyProtection="1">
      <alignment horizontal="center"/>
    </xf>
    <xf numFmtId="6" fontId="0" fillId="5" borderId="0" xfId="0" applyNumberFormat="1" applyFill="1" applyProtection="1"/>
    <xf numFmtId="6" fontId="0" fillId="5" borderId="0" xfId="0" applyNumberFormat="1" applyFill="1" applyAlignment="1" applyProtection="1">
      <alignment horizontal="center"/>
    </xf>
    <xf numFmtId="0" fontId="3" fillId="5" borderId="0" xfId="0" applyFont="1" applyFill="1" applyAlignment="1" applyProtection="1">
      <alignment horizontal="center"/>
    </xf>
    <xf numFmtId="0" fontId="3" fillId="5" borderId="0" xfId="0" applyFont="1" applyFill="1" applyAlignment="1" applyProtection="1">
      <alignment horizontal="center"/>
    </xf>
    <xf numFmtId="8" fontId="0" fillId="5" borderId="0" xfId="0" applyNumberFormat="1" applyFill="1" applyAlignment="1" applyProtection="1">
      <alignment horizontal="center"/>
    </xf>
    <xf numFmtId="0" fontId="3" fillId="5" borderId="0" xfId="0" applyFont="1" applyFill="1" applyProtection="1"/>
    <xf numFmtId="8" fontId="1" fillId="2" borderId="6" xfId="0" applyNumberFormat="1" applyFont="1" applyFill="1" applyBorder="1" applyAlignment="1" applyProtection="1">
      <alignment horizontal="center"/>
    </xf>
    <xf numFmtId="8" fontId="0" fillId="5" borderId="8" xfId="0" applyNumberFormat="1" applyFill="1" applyBorder="1" applyAlignment="1" applyProtection="1">
      <alignment horizontal="center"/>
    </xf>
    <xf numFmtId="8" fontId="2" fillId="2" borderId="6" xfId="0" applyNumberFormat="1" applyFont="1" applyFill="1" applyBorder="1" applyAlignment="1" applyProtection="1">
      <alignment horizontal="center"/>
    </xf>
    <xf numFmtId="0" fontId="0" fillId="8" borderId="10" xfId="0" applyFill="1" applyBorder="1" applyAlignment="1" applyProtection="1">
      <alignment horizontal="left" vertical="center" wrapText="1"/>
    </xf>
    <xf numFmtId="0" fontId="0" fillId="8" borderId="11" xfId="0" applyFill="1" applyBorder="1" applyAlignment="1" applyProtection="1">
      <alignment horizontal="left" vertical="center" wrapText="1"/>
    </xf>
    <xf numFmtId="0" fontId="0" fillId="8" borderId="12" xfId="0" applyFill="1" applyBorder="1" applyAlignment="1" applyProtection="1">
      <alignment horizontal="left" vertical="center" wrapText="1"/>
    </xf>
    <xf numFmtId="0" fontId="0" fillId="5" borderId="0" xfId="0" applyFill="1" applyAlignment="1" applyProtection="1">
      <alignment horizontal="left" vertical="center" wrapText="1"/>
    </xf>
    <xf numFmtId="0" fontId="6" fillId="5" borderId="0" xfId="0" applyFont="1" applyFill="1" applyAlignment="1" applyProtection="1">
      <alignment horizontal="left" vertical="top" wrapText="1"/>
    </xf>
    <xf numFmtId="0" fontId="0" fillId="5" borderId="7" xfId="0" applyFill="1" applyBorder="1" applyProtection="1"/>
    <xf numFmtId="0" fontId="0" fillId="5" borderId="8" xfId="0" applyFill="1" applyBorder="1" applyProtection="1"/>
    <xf numFmtId="0" fontId="0" fillId="5" borderId="9" xfId="0" applyFill="1" applyBorder="1" applyProtection="1"/>
    <xf numFmtId="8" fontId="0" fillId="3" borderId="6" xfId="0" applyNumberFormat="1" applyFill="1" applyBorder="1" applyAlignment="1" applyProtection="1">
      <alignment horizontal="center"/>
      <protection locked="0"/>
    </xf>
    <xf numFmtId="0" fontId="0" fillId="4" borderId="6" xfId="0"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66675</xdr:colOff>
      <xdr:row>2</xdr:row>
      <xdr:rowOff>66675</xdr:rowOff>
    </xdr:from>
    <xdr:to>
      <xdr:col>9</xdr:col>
      <xdr:colOff>207</xdr:colOff>
      <xdr:row>3</xdr:row>
      <xdr:rowOff>123017</xdr:rowOff>
    </xdr:to>
    <xdr:pic>
      <xdr:nvPicPr>
        <xdr:cNvPr id="2" name="Picture 1">
          <a:extLst>
            <a:ext uri="{FF2B5EF4-FFF2-40B4-BE49-F238E27FC236}">
              <a16:creationId xmlns:a16="http://schemas.microsoft.com/office/drawing/2014/main" id="{646D7304-1478-4133-A7D8-26C03C611F79}"/>
            </a:ext>
          </a:extLst>
        </xdr:cNvPr>
        <xdr:cNvPicPr>
          <a:picLocks noChangeAspect="1"/>
        </xdr:cNvPicPr>
      </xdr:nvPicPr>
      <xdr:blipFill>
        <a:blip xmlns:r="http://schemas.openxmlformats.org/officeDocument/2006/relationships" r:embed="rId1"/>
        <a:stretch>
          <a:fillRect/>
        </a:stretch>
      </xdr:blipFill>
      <xdr:spPr>
        <a:xfrm>
          <a:off x="6638925" y="438150"/>
          <a:ext cx="1486107" cy="41915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22559-9D65-4237-92BE-1BF43D6AFD82}">
  <sheetPr>
    <pageSetUpPr fitToPage="1"/>
  </sheetPr>
  <dimension ref="B1:W53"/>
  <sheetViews>
    <sheetView tabSelected="1" topLeftCell="A4" zoomScale="110" zoomScaleNormal="110" workbookViewId="0">
      <selection activeCell="E16" sqref="E16"/>
    </sheetView>
  </sheetViews>
  <sheetFormatPr defaultRowHeight="15" x14ac:dyDescent="0.25"/>
  <cols>
    <col min="1" max="1" width="3.7109375" style="1" customWidth="1"/>
    <col min="2" max="2" width="4.42578125" style="1" customWidth="1"/>
    <col min="3" max="3" width="18.42578125" style="1" customWidth="1"/>
    <col min="4" max="4" width="18.140625" style="1" customWidth="1"/>
    <col min="5" max="5" width="18.28515625" style="1" customWidth="1"/>
    <col min="6" max="6" width="5.42578125" style="1" customWidth="1"/>
    <col min="7" max="7" width="18" style="1" customWidth="1"/>
    <col min="8" max="8" width="4.42578125" style="1" customWidth="1"/>
    <col min="9" max="9" width="18" style="1" customWidth="1"/>
    <col min="10" max="10" width="4.42578125" style="1" customWidth="1"/>
    <col min="11" max="16384" width="9.140625" style="1"/>
  </cols>
  <sheetData>
    <row r="1" spans="2:23" ht="15.75" thickBot="1" x14ac:dyDescent="0.3"/>
    <row r="2" spans="2:23" x14ac:dyDescent="0.25">
      <c r="B2" s="2"/>
      <c r="C2" s="3"/>
      <c r="D2" s="3"/>
      <c r="E2" s="3"/>
      <c r="F2" s="3"/>
      <c r="G2" s="3"/>
      <c r="H2" s="3"/>
      <c r="I2" s="3"/>
      <c r="J2" s="4"/>
    </row>
    <row r="3" spans="2:23" ht="29.25" customHeight="1" x14ac:dyDescent="0.25">
      <c r="B3" s="5"/>
      <c r="C3" s="6" t="s">
        <v>22</v>
      </c>
      <c r="D3" s="6"/>
      <c r="E3" s="6"/>
      <c r="F3" s="7"/>
      <c r="G3" s="7"/>
      <c r="H3" s="7"/>
      <c r="I3" s="7"/>
      <c r="J3" s="8"/>
    </row>
    <row r="4" spans="2:23" ht="33.75" customHeight="1" x14ac:dyDescent="0.4">
      <c r="B4" s="5"/>
      <c r="C4" s="9" t="s">
        <v>0</v>
      </c>
      <c r="D4" s="7"/>
      <c r="E4" s="7"/>
      <c r="F4" s="7"/>
      <c r="G4" s="7"/>
      <c r="H4" s="7"/>
      <c r="I4" s="7"/>
      <c r="J4" s="8"/>
      <c r="M4" s="10"/>
      <c r="N4" s="10"/>
      <c r="O4" s="10"/>
      <c r="P4" s="10"/>
      <c r="Q4" s="10"/>
      <c r="R4" s="10"/>
      <c r="S4" s="10"/>
      <c r="T4" s="10"/>
      <c r="U4" s="10"/>
      <c r="V4" s="10"/>
      <c r="W4" s="10"/>
    </row>
    <row r="5" spans="2:23" x14ac:dyDescent="0.25">
      <c r="B5" s="5"/>
      <c r="C5" s="7"/>
      <c r="D5" s="7"/>
      <c r="E5" s="7"/>
      <c r="F5" s="7"/>
      <c r="G5" s="7"/>
      <c r="H5" s="7"/>
      <c r="I5" s="7"/>
      <c r="J5" s="8"/>
    </row>
    <row r="6" spans="2:23" ht="36" customHeight="1" x14ac:dyDescent="0.25">
      <c r="B6" s="5"/>
      <c r="C6" s="11" t="s">
        <v>27</v>
      </c>
      <c r="D6" s="11"/>
      <c r="E6" s="11"/>
      <c r="F6" s="11"/>
      <c r="G6" s="11"/>
      <c r="H6" s="11"/>
      <c r="I6" s="11"/>
      <c r="J6" s="8"/>
    </row>
    <row r="7" spans="2:23" x14ac:dyDescent="0.25">
      <c r="B7" s="5"/>
      <c r="C7" s="7"/>
      <c r="D7" s="7"/>
      <c r="E7" s="7"/>
      <c r="F7" s="7"/>
      <c r="G7" s="7"/>
      <c r="H7" s="7"/>
      <c r="I7" s="7"/>
      <c r="J7" s="8"/>
    </row>
    <row r="8" spans="2:23" x14ac:dyDescent="0.25">
      <c r="B8" s="5"/>
      <c r="C8" s="7" t="s">
        <v>23</v>
      </c>
      <c r="D8" s="7"/>
      <c r="E8" s="7"/>
      <c r="F8" s="7"/>
      <c r="G8" s="7"/>
      <c r="H8" s="7"/>
      <c r="I8" s="7"/>
      <c r="J8" s="8"/>
    </row>
    <row r="9" spans="2:23" x14ac:dyDescent="0.25">
      <c r="B9" s="5"/>
      <c r="C9" s="7"/>
      <c r="D9" s="7"/>
      <c r="E9" s="7"/>
      <c r="F9" s="7"/>
      <c r="G9" s="7"/>
      <c r="H9" s="7"/>
      <c r="I9" s="7"/>
      <c r="J9" s="8"/>
    </row>
    <row r="10" spans="2:23" x14ac:dyDescent="0.25">
      <c r="B10" s="5"/>
      <c r="C10" s="12" t="s">
        <v>24</v>
      </c>
      <c r="D10" s="13"/>
      <c r="E10" s="13"/>
      <c r="F10" s="13"/>
      <c r="G10" s="13"/>
      <c r="H10" s="13"/>
      <c r="I10" s="13"/>
      <c r="J10" s="8"/>
    </row>
    <row r="11" spans="2:23" ht="15.75" thickBot="1" x14ac:dyDescent="0.3">
      <c r="B11" s="5"/>
      <c r="C11" s="7"/>
      <c r="D11" s="7"/>
      <c r="E11" s="7"/>
      <c r="F11" s="7"/>
      <c r="G11" s="7"/>
      <c r="H11" s="7"/>
      <c r="I11" s="7"/>
      <c r="J11" s="8"/>
    </row>
    <row r="12" spans="2:23" ht="15.75" thickBot="1" x14ac:dyDescent="0.3">
      <c r="B12" s="5"/>
      <c r="C12" s="7" t="s">
        <v>21</v>
      </c>
      <c r="D12" s="7"/>
      <c r="E12" s="35">
        <v>50000</v>
      </c>
      <c r="F12" s="7"/>
      <c r="G12" s="7"/>
      <c r="H12" s="7"/>
      <c r="I12" s="7"/>
      <c r="J12" s="8"/>
    </row>
    <row r="13" spans="2:23" ht="15.75" thickBot="1" x14ac:dyDescent="0.3">
      <c r="B13" s="5"/>
      <c r="C13" s="7"/>
      <c r="D13" s="7"/>
      <c r="E13" s="7"/>
      <c r="F13" s="7"/>
      <c r="G13" s="7"/>
      <c r="H13" s="7"/>
      <c r="I13" s="7"/>
      <c r="J13" s="8"/>
    </row>
    <row r="14" spans="2:23" ht="15.75" thickBot="1" x14ac:dyDescent="0.3">
      <c r="B14" s="5"/>
      <c r="C14" s="7" t="s">
        <v>10</v>
      </c>
      <c r="D14" s="7"/>
      <c r="E14" s="14">
        <f>E12/E16</f>
        <v>10000</v>
      </c>
      <c r="F14" s="7" t="s">
        <v>14</v>
      </c>
      <c r="G14" s="7"/>
      <c r="H14" s="7"/>
      <c r="I14" s="7"/>
      <c r="J14" s="8"/>
    </row>
    <row r="15" spans="2:23" ht="15.75" thickBot="1" x14ac:dyDescent="0.3">
      <c r="B15" s="5"/>
      <c r="C15" s="7"/>
      <c r="D15" s="7"/>
      <c r="E15" s="15"/>
      <c r="F15" s="7"/>
      <c r="G15" s="7"/>
      <c r="H15" s="7"/>
      <c r="I15" s="7"/>
      <c r="J15" s="8"/>
    </row>
    <row r="16" spans="2:23" ht="15.75" thickBot="1" x14ac:dyDescent="0.3">
      <c r="B16" s="5"/>
      <c r="C16" s="7" t="s">
        <v>11</v>
      </c>
      <c r="D16" s="7"/>
      <c r="E16" s="36">
        <v>5</v>
      </c>
      <c r="F16" s="7"/>
      <c r="G16" s="16"/>
      <c r="H16" s="7"/>
      <c r="I16" s="7"/>
      <c r="J16" s="8"/>
    </row>
    <row r="17" spans="2:10" ht="15.75" thickBot="1" x14ac:dyDescent="0.3">
      <c r="B17" s="5"/>
      <c r="C17" s="7"/>
      <c r="D17" s="7"/>
      <c r="E17" s="15"/>
      <c r="F17" s="7"/>
      <c r="G17" s="7"/>
      <c r="H17" s="7"/>
      <c r="I17" s="7"/>
      <c r="J17" s="8"/>
    </row>
    <row r="18" spans="2:10" ht="15.75" thickBot="1" x14ac:dyDescent="0.3">
      <c r="B18" s="5"/>
      <c r="C18" s="7" t="s">
        <v>1</v>
      </c>
      <c r="D18" s="7"/>
      <c r="E18" s="17">
        <v>325000</v>
      </c>
      <c r="F18" s="18"/>
      <c r="G18" s="7"/>
      <c r="H18" s="7"/>
      <c r="I18" s="7"/>
      <c r="J18" s="8"/>
    </row>
    <row r="19" spans="2:10" x14ac:dyDescent="0.25">
      <c r="B19" s="5"/>
      <c r="C19" s="7"/>
      <c r="D19" s="7"/>
      <c r="E19" s="19"/>
      <c r="F19" s="18"/>
      <c r="G19" s="7"/>
      <c r="H19" s="7"/>
      <c r="I19" s="7"/>
      <c r="J19" s="8"/>
    </row>
    <row r="20" spans="2:10" x14ac:dyDescent="0.25">
      <c r="B20" s="5"/>
      <c r="C20" s="7"/>
      <c r="D20" s="7"/>
      <c r="E20" s="20" t="s">
        <v>12</v>
      </c>
      <c r="F20" s="7"/>
      <c r="G20" s="21" t="s">
        <v>13</v>
      </c>
      <c r="H20" s="21"/>
      <c r="I20" s="21"/>
      <c r="J20" s="8"/>
    </row>
    <row r="21" spans="2:10" x14ac:dyDescent="0.25">
      <c r="B21" s="5"/>
      <c r="C21" s="7"/>
      <c r="D21" s="7"/>
      <c r="E21" s="7"/>
      <c r="F21" s="7"/>
      <c r="G21" s="7"/>
      <c r="H21" s="7"/>
      <c r="I21" s="7"/>
      <c r="J21" s="8"/>
    </row>
    <row r="22" spans="2:10" x14ac:dyDescent="0.25">
      <c r="B22" s="5"/>
      <c r="C22" s="7" t="s">
        <v>2</v>
      </c>
      <c r="D22" s="7"/>
      <c r="E22" s="22">
        <f>E12</f>
        <v>50000</v>
      </c>
      <c r="F22" s="15"/>
      <c r="G22" s="15" t="s">
        <v>15</v>
      </c>
      <c r="H22" s="15"/>
      <c r="I22" s="15" t="s">
        <v>19</v>
      </c>
      <c r="J22" s="8"/>
    </row>
    <row r="23" spans="2:10" ht="15.75" thickBot="1" x14ac:dyDescent="0.3">
      <c r="B23" s="5"/>
      <c r="C23" s="7"/>
      <c r="D23" s="7"/>
      <c r="E23" s="15"/>
      <c r="F23" s="15"/>
      <c r="G23" s="15"/>
      <c r="H23" s="15"/>
      <c r="I23" s="15"/>
      <c r="J23" s="8"/>
    </row>
    <row r="24" spans="2:10" ht="15.75" thickBot="1" x14ac:dyDescent="0.3">
      <c r="B24" s="5"/>
      <c r="C24" s="7" t="s">
        <v>3</v>
      </c>
      <c r="D24" s="7"/>
      <c r="E24" s="14">
        <f>E22*10</f>
        <v>500000</v>
      </c>
      <c r="F24" s="15"/>
      <c r="G24" s="14">
        <f>E14*10</f>
        <v>100000</v>
      </c>
      <c r="H24" s="15"/>
      <c r="I24" s="14">
        <f>E14*E16*10</f>
        <v>500000</v>
      </c>
      <c r="J24" s="8"/>
    </row>
    <row r="25" spans="2:10" ht="15.75" thickBot="1" x14ac:dyDescent="0.3">
      <c r="B25" s="5"/>
      <c r="C25" s="7"/>
      <c r="D25" s="7"/>
      <c r="E25" s="15"/>
      <c r="F25" s="15"/>
      <c r="G25" s="15"/>
      <c r="H25" s="15"/>
      <c r="I25" s="15"/>
      <c r="J25" s="8"/>
    </row>
    <row r="26" spans="2:10" ht="15.75" thickBot="1" x14ac:dyDescent="0.3">
      <c r="B26" s="5"/>
      <c r="C26" s="7" t="s">
        <v>4</v>
      </c>
      <c r="D26" s="7"/>
      <c r="E26" s="14">
        <f>IF(E24-E18&gt;0,E24-E18,0)</f>
        <v>175000</v>
      </c>
      <c r="F26" s="15"/>
      <c r="G26" s="14">
        <f>IF(G24-E18&lt;0,0,G24-E18)</f>
        <v>0</v>
      </c>
      <c r="H26" s="15"/>
      <c r="I26" s="14">
        <f>G26*E16</f>
        <v>0</v>
      </c>
      <c r="J26" s="8"/>
    </row>
    <row r="27" spans="2:10" ht="15.75" thickBot="1" x14ac:dyDescent="0.3">
      <c r="B27" s="5"/>
      <c r="C27" s="7"/>
      <c r="D27" s="7"/>
      <c r="E27" s="15"/>
      <c r="F27" s="15"/>
      <c r="G27" s="15"/>
      <c r="H27" s="15"/>
      <c r="I27" s="15"/>
      <c r="J27" s="8"/>
    </row>
    <row r="28" spans="2:10" ht="15.75" thickBot="1" x14ac:dyDescent="0.3">
      <c r="B28" s="5"/>
      <c r="C28" s="7" t="s">
        <v>5</v>
      </c>
      <c r="D28" s="7"/>
      <c r="E28" s="14">
        <f>E26*0.06</f>
        <v>10500</v>
      </c>
      <c r="F28" s="15"/>
      <c r="G28" s="14">
        <f>G26*0.06</f>
        <v>0</v>
      </c>
      <c r="H28" s="15"/>
      <c r="I28" s="14">
        <f>G28*E16</f>
        <v>0</v>
      </c>
      <c r="J28" s="8"/>
    </row>
    <row r="29" spans="2:10" ht="15.75" thickBot="1" x14ac:dyDescent="0.3">
      <c r="B29" s="5"/>
      <c r="C29" s="7"/>
      <c r="D29" s="7"/>
      <c r="E29" s="22"/>
      <c r="F29" s="15"/>
      <c r="G29" s="22"/>
      <c r="H29" s="15"/>
      <c r="I29" s="22"/>
      <c r="J29" s="8"/>
    </row>
    <row r="30" spans="2:10" ht="15.75" thickBot="1" x14ac:dyDescent="0.3">
      <c r="B30" s="5"/>
      <c r="C30" s="23" t="s">
        <v>16</v>
      </c>
      <c r="D30" s="7"/>
      <c r="E30" s="22"/>
      <c r="F30" s="15"/>
      <c r="G30" s="22"/>
      <c r="H30" s="15"/>
      <c r="I30" s="24">
        <f>(E24+E28)-(I24+I28)</f>
        <v>10500</v>
      </c>
      <c r="J30" s="8"/>
    </row>
    <row r="31" spans="2:10" ht="15.75" thickBot="1" x14ac:dyDescent="0.3">
      <c r="B31" s="5"/>
      <c r="C31" s="7"/>
      <c r="D31" s="7"/>
      <c r="E31" s="25"/>
      <c r="F31" s="15"/>
      <c r="G31" s="15"/>
      <c r="H31" s="15"/>
      <c r="I31" s="15"/>
      <c r="J31" s="8"/>
    </row>
    <row r="32" spans="2:10" ht="15.75" thickBot="1" x14ac:dyDescent="0.3">
      <c r="B32" s="5"/>
      <c r="C32" s="7" t="s">
        <v>6</v>
      </c>
      <c r="D32" s="7"/>
      <c r="E32" s="14">
        <f>E22*20</f>
        <v>1000000</v>
      </c>
      <c r="F32" s="15"/>
      <c r="G32" s="14">
        <f>E14*20</f>
        <v>200000</v>
      </c>
      <c r="H32" s="15"/>
      <c r="I32" s="14">
        <f>G32*E16</f>
        <v>1000000</v>
      </c>
      <c r="J32" s="8"/>
    </row>
    <row r="33" spans="2:10" ht="15.75" thickBot="1" x14ac:dyDescent="0.3">
      <c r="B33" s="5"/>
      <c r="C33" s="7"/>
      <c r="D33" s="7"/>
      <c r="E33" s="15"/>
      <c r="F33" s="15"/>
      <c r="G33" s="15"/>
      <c r="H33" s="15"/>
      <c r="I33" s="15"/>
      <c r="J33" s="8"/>
    </row>
    <row r="34" spans="2:10" ht="15.75" thickBot="1" x14ac:dyDescent="0.3">
      <c r="B34" s="5"/>
      <c r="C34" s="7" t="s">
        <v>4</v>
      </c>
      <c r="D34" s="7"/>
      <c r="E34" s="14">
        <f>IF(E32-E18&gt;0,E32-E18,0)</f>
        <v>675000</v>
      </c>
      <c r="F34" s="15"/>
      <c r="G34" s="14">
        <f>IF(G32-E18&lt;0,0,G32-E18)</f>
        <v>0</v>
      </c>
      <c r="H34" s="15"/>
      <c r="I34" s="14">
        <f>G34*E16</f>
        <v>0</v>
      </c>
      <c r="J34" s="8"/>
    </row>
    <row r="35" spans="2:10" ht="15.75" thickBot="1" x14ac:dyDescent="0.3">
      <c r="B35" s="5"/>
      <c r="C35" s="7"/>
      <c r="D35" s="7"/>
      <c r="E35" s="15"/>
      <c r="F35" s="15"/>
      <c r="G35" s="15"/>
      <c r="H35" s="15"/>
      <c r="I35" s="15"/>
      <c r="J35" s="8"/>
    </row>
    <row r="36" spans="2:10" ht="15.75" thickBot="1" x14ac:dyDescent="0.3">
      <c r="B36" s="5"/>
      <c r="C36" s="7" t="s">
        <v>7</v>
      </c>
      <c r="D36" s="7"/>
      <c r="E36" s="14">
        <f>E34*0.06</f>
        <v>40500</v>
      </c>
      <c r="F36" s="15"/>
      <c r="G36" s="14">
        <f>G34*0.06</f>
        <v>0</v>
      </c>
      <c r="H36" s="15"/>
      <c r="I36" s="14">
        <f>G36*E16</f>
        <v>0</v>
      </c>
      <c r="J36" s="8"/>
    </row>
    <row r="37" spans="2:10" ht="15.75" thickBot="1" x14ac:dyDescent="0.3">
      <c r="B37" s="5"/>
      <c r="C37" s="7"/>
      <c r="D37" s="7"/>
      <c r="E37" s="22"/>
      <c r="F37" s="15"/>
      <c r="G37" s="22"/>
      <c r="H37" s="15"/>
      <c r="I37" s="22"/>
      <c r="J37" s="8"/>
    </row>
    <row r="38" spans="2:10" ht="15.75" thickBot="1" x14ac:dyDescent="0.3">
      <c r="B38" s="5"/>
      <c r="C38" s="23" t="s">
        <v>17</v>
      </c>
      <c r="D38" s="7"/>
      <c r="E38" s="22"/>
      <c r="F38" s="15"/>
      <c r="G38" s="22"/>
      <c r="H38" s="15"/>
      <c r="I38" s="24">
        <f>(E32+E36)-(I32+I36)</f>
        <v>40500</v>
      </c>
      <c r="J38" s="8"/>
    </row>
    <row r="39" spans="2:10" ht="15.75" thickBot="1" x14ac:dyDescent="0.3">
      <c r="B39" s="5"/>
      <c r="C39" s="7"/>
      <c r="D39" s="7"/>
      <c r="E39" s="22"/>
      <c r="F39" s="15"/>
      <c r="G39" s="15"/>
      <c r="H39" s="15"/>
      <c r="I39" s="15"/>
      <c r="J39" s="8"/>
    </row>
    <row r="40" spans="2:10" ht="15.75" thickBot="1" x14ac:dyDescent="0.3">
      <c r="B40" s="5"/>
      <c r="C40" s="7" t="s">
        <v>8</v>
      </c>
      <c r="D40" s="7"/>
      <c r="E40" s="14">
        <f>E22*30</f>
        <v>1500000</v>
      </c>
      <c r="F40" s="15"/>
      <c r="G40" s="14">
        <f>E14*30</f>
        <v>300000</v>
      </c>
      <c r="H40" s="15"/>
      <c r="I40" s="14">
        <f>G40*E16</f>
        <v>1500000</v>
      </c>
      <c r="J40" s="8"/>
    </row>
    <row r="41" spans="2:10" ht="15.75" thickBot="1" x14ac:dyDescent="0.3">
      <c r="B41" s="5"/>
      <c r="C41" s="7"/>
      <c r="D41" s="7"/>
      <c r="E41" s="15"/>
      <c r="F41" s="15"/>
      <c r="G41" s="15"/>
      <c r="H41" s="15"/>
      <c r="I41" s="15"/>
      <c r="J41" s="8"/>
    </row>
    <row r="42" spans="2:10" ht="15.75" thickBot="1" x14ac:dyDescent="0.3">
      <c r="B42" s="5"/>
      <c r="C42" s="7" t="s">
        <v>4</v>
      </c>
      <c r="D42" s="7"/>
      <c r="E42" s="14">
        <f>IF(E40-E18&gt;0,E40-E18,0)</f>
        <v>1175000</v>
      </c>
      <c r="F42" s="15"/>
      <c r="G42" s="14">
        <f>IF(G40-E18&lt;0,0,G40-E18)</f>
        <v>0</v>
      </c>
      <c r="H42" s="15"/>
      <c r="I42" s="14">
        <f>G42*E16</f>
        <v>0</v>
      </c>
      <c r="J42" s="8"/>
    </row>
    <row r="43" spans="2:10" ht="15.75" thickBot="1" x14ac:dyDescent="0.3">
      <c r="B43" s="5"/>
      <c r="C43" s="7"/>
      <c r="D43" s="7"/>
      <c r="E43" s="15"/>
      <c r="F43" s="15"/>
      <c r="G43" s="15"/>
      <c r="H43" s="15"/>
      <c r="I43" s="15"/>
      <c r="J43" s="8"/>
    </row>
    <row r="44" spans="2:10" ht="15.75" thickBot="1" x14ac:dyDescent="0.3">
      <c r="B44" s="5"/>
      <c r="C44" s="7" t="s">
        <v>9</v>
      </c>
      <c r="D44" s="7"/>
      <c r="E44" s="14">
        <f>E42*0.06</f>
        <v>70500</v>
      </c>
      <c r="F44" s="15"/>
      <c r="G44" s="14">
        <f>G42*0.06</f>
        <v>0</v>
      </c>
      <c r="H44" s="15"/>
      <c r="I44" s="14">
        <f>G44*E16</f>
        <v>0</v>
      </c>
      <c r="J44" s="8"/>
    </row>
    <row r="45" spans="2:10" ht="15.75" thickBot="1" x14ac:dyDescent="0.3">
      <c r="B45" s="5"/>
      <c r="C45" s="7"/>
      <c r="D45" s="7"/>
      <c r="E45" s="22"/>
      <c r="F45" s="15"/>
      <c r="G45" s="15"/>
      <c r="H45" s="15"/>
      <c r="I45" s="15"/>
      <c r="J45" s="8"/>
    </row>
    <row r="46" spans="2:10" ht="15.75" thickBot="1" x14ac:dyDescent="0.3">
      <c r="B46" s="5"/>
      <c r="C46" s="23" t="s">
        <v>18</v>
      </c>
      <c r="D46" s="7"/>
      <c r="E46" s="22"/>
      <c r="F46" s="15"/>
      <c r="G46" s="15"/>
      <c r="H46" s="15"/>
      <c r="I46" s="24">
        <f>(E40+E44)-(I40+I44)</f>
        <v>70500</v>
      </c>
      <c r="J46" s="8"/>
    </row>
    <row r="47" spans="2:10" ht="15.75" thickBot="1" x14ac:dyDescent="0.3">
      <c r="B47" s="5"/>
      <c r="C47" s="7"/>
      <c r="D47" s="7"/>
      <c r="E47" s="22"/>
      <c r="F47" s="15"/>
      <c r="G47" s="15"/>
      <c r="H47" s="15"/>
      <c r="I47" s="15"/>
      <c r="J47" s="8"/>
    </row>
    <row r="48" spans="2:10" ht="15.75" thickBot="1" x14ac:dyDescent="0.3">
      <c r="B48" s="5"/>
      <c r="C48" s="23" t="s">
        <v>20</v>
      </c>
      <c r="D48" s="7"/>
      <c r="E48" s="15"/>
      <c r="F48" s="15"/>
      <c r="G48" s="15"/>
      <c r="H48" s="15"/>
      <c r="I48" s="26">
        <f>I30+I38+I46</f>
        <v>121500</v>
      </c>
      <c r="J48" s="8"/>
    </row>
    <row r="49" spans="2:10" ht="15.75" thickBot="1" x14ac:dyDescent="0.3">
      <c r="B49" s="5"/>
      <c r="C49" s="7"/>
      <c r="D49" s="7"/>
      <c r="E49" s="7"/>
      <c r="F49" s="7"/>
      <c r="G49" s="7"/>
      <c r="H49" s="7"/>
      <c r="I49" s="7"/>
      <c r="J49" s="8"/>
    </row>
    <row r="50" spans="2:10" ht="78.75" customHeight="1" thickBot="1" x14ac:dyDescent="0.3">
      <c r="B50" s="5"/>
      <c r="C50" s="27" t="s">
        <v>26</v>
      </c>
      <c r="D50" s="28"/>
      <c r="E50" s="28"/>
      <c r="F50" s="28"/>
      <c r="G50" s="28"/>
      <c r="H50" s="28"/>
      <c r="I50" s="29"/>
      <c r="J50" s="8"/>
    </row>
    <row r="51" spans="2:10" x14ac:dyDescent="0.25">
      <c r="B51" s="5"/>
      <c r="C51" s="30"/>
      <c r="D51" s="30"/>
      <c r="E51" s="30"/>
      <c r="F51" s="30"/>
      <c r="G51" s="30"/>
      <c r="H51" s="30"/>
      <c r="I51" s="30"/>
      <c r="J51" s="8"/>
    </row>
    <row r="52" spans="2:10" ht="59.25" customHeight="1" x14ac:dyDescent="0.25">
      <c r="B52" s="5"/>
      <c r="C52" s="31" t="s">
        <v>25</v>
      </c>
      <c r="D52" s="31"/>
      <c r="E52" s="31"/>
      <c r="F52" s="31"/>
      <c r="G52" s="31"/>
      <c r="H52" s="31"/>
      <c r="I52" s="31"/>
      <c r="J52" s="8"/>
    </row>
    <row r="53" spans="2:10" ht="15.75" customHeight="1" thickBot="1" x14ac:dyDescent="0.3">
      <c r="B53" s="32"/>
      <c r="C53" s="33"/>
      <c r="D53" s="33"/>
      <c r="E53" s="33"/>
      <c r="F53" s="33"/>
      <c r="G53" s="33"/>
      <c r="H53" s="33"/>
      <c r="I53" s="33"/>
      <c r="J53" s="34"/>
    </row>
  </sheetData>
  <sheetProtection sheet="1" objects="1" scenarios="1" selectLockedCells="1"/>
  <mergeCells count="5">
    <mergeCell ref="C52:I52"/>
    <mergeCell ref="G20:I20"/>
    <mergeCell ref="C3:E3"/>
    <mergeCell ref="C6:I6"/>
    <mergeCell ref="C50:I50"/>
  </mergeCells>
  <pageMargins left="0.7" right="0.7" top="0.75" bottom="0.75" header="0.3" footer="0.3"/>
  <pageSetup paperSize="9" scale="37" orientation="portrait" r:id="rId1"/>
  <headerFooter>
    <oddFooter>&amp;L_x000D_&amp;1#&amp;"Arial"&amp;8&amp;K0000FF Aviva: Internal</oddFooter>
  </headerFooter>
  <drawing r:id="rId2"/>
</worksheet>
</file>

<file path=docMetadata/LabelInfo.xml><?xml version="1.0" encoding="utf-8"?>
<clbl:labelList xmlns:clbl="http://schemas.microsoft.com/office/2020/mipLabelMetadata">
  <clbl:label id="{e4aa51bc-fa99-4daa-99b3-4f7aefcb4aa3}" enabled="1" method="Privileged" siteId="{42d0d02d-6286-465e-999b-31006231ef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Dale</dc:creator>
  <cp:lastModifiedBy>David Wilkinson</cp:lastModifiedBy>
  <cp:lastPrinted>2026-03-31T14:48:20Z</cp:lastPrinted>
  <dcterms:created xsi:type="dcterms:W3CDTF">2025-12-02T09:07:39Z</dcterms:created>
  <dcterms:modified xsi:type="dcterms:W3CDTF">2026-07-22T10:07:39Z</dcterms:modified>
</cp:coreProperties>
</file>