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206372\Downloads\"/>
    </mc:Choice>
  </mc:AlternateContent>
  <xr:revisionPtr revIDLastSave="0" documentId="8_{5988A31F-C2ED-4277-B2C9-AA0B5083640D}" xr6:coauthVersionLast="47" xr6:coauthVersionMax="47" xr10:uidLastSave="{00000000-0000-0000-0000-000000000000}"/>
  <workbookProtection workbookAlgorithmName="SHA-512" workbookHashValue="pfdhLmCzR0u952ebQqVUukrJtgxSY+31PEON1v/2Pas6Hmq3+8sAiDo4Xs37xVwHdFczO3HUa6z4/x22OdXiKg==" workbookSaltValue="1+lDzzFUnTIWAT7PWr+ybw==" workbookSpinCount="100000" lockStructure="1"/>
  <bookViews>
    <workbookView xWindow="28680" yWindow="-120" windowWidth="29040" windowHeight="15720" xr2:uid="{D1B60DD7-972A-4D8D-89D4-529A2AAA72A7}"/>
  </bookViews>
  <sheets>
    <sheet name="WOL calculator" sheetId="1" r:id="rId1"/>
    <sheet name="Life expectancy tables" sheetId="3"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 l="1"/>
  <c r="E16" i="1"/>
  <c r="O108" i="3"/>
  <c r="H108" i="3"/>
  <c r="O107" i="3"/>
  <c r="H107" i="3"/>
  <c r="O106" i="3"/>
  <c r="H106" i="3"/>
  <c r="O105" i="3"/>
  <c r="H105" i="3"/>
  <c r="O104" i="3"/>
  <c r="H104" i="3"/>
  <c r="O103" i="3"/>
  <c r="H103" i="3"/>
  <c r="O102" i="3"/>
  <c r="H102" i="3"/>
  <c r="O101" i="3"/>
  <c r="H101" i="3"/>
  <c r="O100" i="3"/>
  <c r="H100" i="3"/>
  <c r="O99" i="3"/>
  <c r="H99" i="3"/>
  <c r="O98" i="3"/>
  <c r="H98" i="3"/>
  <c r="O97" i="3"/>
  <c r="H97" i="3"/>
  <c r="O96" i="3"/>
  <c r="H96" i="3"/>
  <c r="O95" i="3"/>
  <c r="H95" i="3"/>
  <c r="O94" i="3"/>
  <c r="H94" i="3"/>
  <c r="O93" i="3"/>
  <c r="H93" i="3"/>
  <c r="O92" i="3"/>
  <c r="H92" i="3"/>
  <c r="O91" i="3"/>
  <c r="H91" i="3"/>
  <c r="O90" i="3"/>
  <c r="H90" i="3"/>
  <c r="O89" i="3"/>
  <c r="H89" i="3"/>
  <c r="O88" i="3"/>
  <c r="H88" i="3"/>
  <c r="O87" i="3"/>
  <c r="H87" i="3"/>
  <c r="O86" i="3"/>
  <c r="H86" i="3"/>
  <c r="O85" i="3"/>
  <c r="H85" i="3"/>
  <c r="O84" i="3"/>
  <c r="H84" i="3"/>
  <c r="O83" i="3"/>
  <c r="H83" i="3"/>
  <c r="O82" i="3"/>
  <c r="H82" i="3"/>
  <c r="O81" i="3"/>
  <c r="H81" i="3"/>
  <c r="O80" i="3"/>
  <c r="H80" i="3"/>
  <c r="O79" i="3"/>
  <c r="H79" i="3"/>
  <c r="O78" i="3"/>
  <c r="H78" i="3"/>
  <c r="O77" i="3"/>
  <c r="H77" i="3"/>
  <c r="O76" i="3"/>
  <c r="H76" i="3"/>
  <c r="O75" i="3"/>
  <c r="H75" i="3"/>
  <c r="O74" i="3"/>
  <c r="H74" i="3"/>
  <c r="O73" i="3"/>
  <c r="H73" i="3"/>
  <c r="O72" i="3"/>
  <c r="H72" i="3"/>
  <c r="O71" i="3"/>
  <c r="H71" i="3"/>
  <c r="O70" i="3"/>
  <c r="H70" i="3"/>
  <c r="O69" i="3"/>
  <c r="H69" i="3"/>
  <c r="O68" i="3"/>
  <c r="H68" i="3"/>
  <c r="O67" i="3"/>
  <c r="H67" i="3"/>
  <c r="O66" i="3"/>
  <c r="H66" i="3"/>
  <c r="O65" i="3"/>
  <c r="H65" i="3"/>
  <c r="O64" i="3"/>
  <c r="H64" i="3"/>
  <c r="O63" i="3"/>
  <c r="H63" i="3"/>
  <c r="O62" i="3"/>
  <c r="H62" i="3"/>
  <c r="O61" i="3"/>
  <c r="H61" i="3"/>
  <c r="O60" i="3"/>
  <c r="H60" i="3"/>
  <c r="O59" i="3"/>
  <c r="H59" i="3"/>
  <c r="O58" i="3"/>
  <c r="H58" i="3"/>
  <c r="O57" i="3"/>
  <c r="H57" i="3"/>
  <c r="O56" i="3"/>
  <c r="H56" i="3"/>
  <c r="O55" i="3"/>
  <c r="H55" i="3"/>
  <c r="O54" i="3"/>
  <c r="H54" i="3"/>
  <c r="O53" i="3"/>
  <c r="H53" i="3"/>
  <c r="O52" i="3"/>
  <c r="H52" i="3"/>
  <c r="O51" i="3"/>
  <c r="H51" i="3"/>
  <c r="O50" i="3"/>
  <c r="H50" i="3"/>
  <c r="O49" i="3"/>
  <c r="H49" i="3"/>
  <c r="O48" i="3"/>
  <c r="H48" i="3"/>
  <c r="O47" i="3"/>
  <c r="H47" i="3"/>
  <c r="O46" i="3"/>
  <c r="H46" i="3"/>
  <c r="O45" i="3"/>
  <c r="H45" i="3"/>
  <c r="O44" i="3"/>
  <c r="H44" i="3"/>
  <c r="O43" i="3"/>
  <c r="H43" i="3"/>
  <c r="O42" i="3"/>
  <c r="H42" i="3"/>
  <c r="O41" i="3"/>
  <c r="H41" i="3"/>
  <c r="O40" i="3"/>
  <c r="H40" i="3"/>
  <c r="O39" i="3"/>
  <c r="H39" i="3"/>
  <c r="O38" i="3"/>
  <c r="H38" i="3"/>
  <c r="O37" i="3"/>
  <c r="H37" i="3"/>
  <c r="O36" i="3"/>
  <c r="H36" i="3"/>
  <c r="O35" i="3"/>
  <c r="H35" i="3"/>
  <c r="O34" i="3"/>
  <c r="H34" i="3"/>
  <c r="O33" i="3"/>
  <c r="H33" i="3"/>
  <c r="O32" i="3"/>
  <c r="H32" i="3"/>
  <c r="O31" i="3"/>
  <c r="H31" i="3"/>
  <c r="O30" i="3"/>
  <c r="H30" i="3"/>
  <c r="O29" i="3"/>
  <c r="H29" i="3"/>
  <c r="O28" i="3"/>
  <c r="H28" i="3"/>
  <c r="O27" i="3"/>
  <c r="H27" i="3"/>
  <c r="O26" i="3"/>
  <c r="H26" i="3"/>
  <c r="O25" i="3"/>
  <c r="H25" i="3"/>
  <c r="O24" i="3"/>
  <c r="H24" i="3"/>
  <c r="O23" i="3"/>
  <c r="H23" i="3"/>
  <c r="O22" i="3"/>
  <c r="H22" i="3"/>
  <c r="O21" i="3"/>
  <c r="H21" i="3"/>
  <c r="O20" i="3"/>
  <c r="H20" i="3"/>
  <c r="O19" i="3"/>
  <c r="H19" i="3"/>
  <c r="O18" i="3"/>
  <c r="H18" i="3"/>
  <c r="O17" i="3"/>
  <c r="H17" i="3"/>
  <c r="O16" i="3"/>
  <c r="H16" i="3"/>
  <c r="O15" i="3"/>
  <c r="H15" i="3"/>
  <c r="O14" i="3"/>
  <c r="H14" i="3"/>
  <c r="O13" i="3"/>
  <c r="H13" i="3"/>
  <c r="O12" i="3"/>
  <c r="H12" i="3"/>
  <c r="O11" i="3"/>
  <c r="H11" i="3"/>
  <c r="O10" i="3"/>
  <c r="H10" i="3"/>
  <c r="O9" i="3"/>
  <c r="H9" i="3"/>
  <c r="O8" i="3"/>
  <c r="H8" i="3"/>
  <c r="B5" i="3"/>
  <c r="E30" i="1" l="1"/>
  <c r="E32" i="1" l="1"/>
  <c r="E34" i="1" s="1"/>
  <c r="E36" i="1" s="1"/>
  <c r="E38" i="1" s="1"/>
</calcChain>
</file>

<file path=xl/sharedStrings.xml><?xml version="1.0" encoding="utf-8"?>
<sst xmlns="http://schemas.openxmlformats.org/spreadsheetml/2006/main" count="45" uniqueCount="38">
  <si>
    <t>Client details</t>
  </si>
  <si>
    <t>Current age</t>
  </si>
  <si>
    <t>Assumed age of death *</t>
  </si>
  <si>
    <t>Annual contributions</t>
  </si>
  <si>
    <t>Whole of Life - Cover amount</t>
  </si>
  <si>
    <t>Age WOL premiums = cover amount</t>
  </si>
  <si>
    <t>Total contributions made</t>
  </si>
  <si>
    <t>Value at assumed age of death</t>
  </si>
  <si>
    <t>Whole of Life</t>
  </si>
  <si>
    <t>Further information</t>
  </si>
  <si>
    <t>Source</t>
  </si>
  <si>
    <t>e.g. £12,000 ( £1,000 pm)</t>
  </si>
  <si>
    <r>
      <t xml:space="preserve">Return (gain/loss </t>
    </r>
    <r>
      <rPr>
        <b/>
        <sz val="11"/>
        <color theme="1"/>
        <rFont val="Aptos Narrow"/>
      </rPr>
      <t>÷</t>
    </r>
    <r>
      <rPr>
        <b/>
        <sz val="11"/>
        <color theme="1"/>
        <rFont val="Aptos Narrow"/>
        <scheme val="minor"/>
      </rPr>
      <t xml:space="preserve"> contributions)</t>
    </r>
  </si>
  <si>
    <t>This worksheet contains two tables, presented horizontally with one blank column in between the tables.</t>
  </si>
  <si>
    <t>This worksheet uses notation in the column headers, please see the notation worksheet for explanations.</t>
  </si>
  <si>
    <t>Males</t>
  </si>
  <si>
    <t>Females</t>
  </si>
  <si>
    <t>age</t>
  </si>
  <si>
    <t>mx</t>
  </si>
  <si>
    <t>qx</t>
  </si>
  <si>
    <t>lx</t>
  </si>
  <si>
    <t>dx</t>
  </si>
  <si>
    <t>ex</t>
  </si>
  <si>
    <t>Age at death</t>
  </si>
  <si>
    <t>Difference in premiums</t>
  </si>
  <si>
    <t>National Life Tables, United Kingdom, period expectation of life, based on data for the years 2022-2024</t>
  </si>
  <si>
    <t>Return (calculated as compound annual growth)</t>
  </si>
  <si>
    <t>Please complete all blue fields.</t>
  </si>
  <si>
    <t>Return on policy</t>
  </si>
  <si>
    <t>For financial adviser use only.  
Not approved for use with customers</t>
  </si>
  <si>
    <t>Whole of Life Insurance value calculator</t>
  </si>
  <si>
    <t>This calculator is designed to strengthen your Whole of Life conversations. By entering some basic client information, the calculator will give an illustration of the value or 'return' of the policy as a compound annual growth rate.</t>
  </si>
  <si>
    <t>Gender (at birth)</t>
  </si>
  <si>
    <t>Whole of Life details</t>
  </si>
  <si>
    <t xml:space="preserve">* Based on Office of National Statistics – Life expectancy in the UK: 2022 to 2024 (December 2025). </t>
  </si>
  <si>
    <t>All content is available under the Open Government Licence v3.0</t>
  </si>
  <si>
    <t>Aviva Life &amp; Pensions UK Limited Registered in England and Wales No 3253947. Aviva, Wellington Row, York, YO90 1WR. Authorised by the Prudential Regulation Authority and regulated by the Financial Conduct Authority and the Prudential Regulation Authority. Firm reference number 185896
PT05052 06/2026</t>
  </si>
  <si>
    <t xml:space="preserve">This calculator is for financial adviser use only. The output provided by the calculator is purely for illustrative purposes only and is not guaranteed. It is based on the information and figures you provide. Aviva accepts no responsibility for errors, inaccuracies, omissions or inconsistencies in the output or for any decisions or actions taken as a result.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</si>
</sst>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_-&quot;£&quot;* #,##0_-;\-&quot;£&quot;* #,##0_-;_-&quot;£&quot;* &quot;-&quot;??_-;_-@_-"/>
    <numFmt numFmtId="165" formatCode="0.000000"/>
    <numFmt numFmtId="166" formatCode="0.0"/>
  </numFmts>
  <fonts count="22" x14ac:knownFonts="1">
    <font>
      <sz val="11"/>
      <color theme="1"/>
      <name val="Aptos Narrow"/>
      <family val="2"/>
      <scheme val="minor"/>
    </font>
    <font>
      <sz val="11"/>
      <color theme="1"/>
      <name val="Aptos Narrow"/>
      <family val="2"/>
      <scheme val="minor"/>
    </font>
    <font>
      <sz val="11"/>
      <color theme="0"/>
      <name val="Aptos Narrow"/>
      <family val="2"/>
      <scheme val="minor"/>
    </font>
    <font>
      <b/>
      <sz val="11"/>
      <color theme="1"/>
      <name val="Aptos Narrow"/>
      <scheme val="minor"/>
    </font>
    <font>
      <u/>
      <sz val="11"/>
      <color theme="10"/>
      <name val="Aptos Narrow"/>
      <family val="2"/>
      <scheme val="minor"/>
    </font>
    <font>
      <b/>
      <sz val="18"/>
      <color theme="1"/>
      <name val="Aptos Narrow"/>
      <scheme val="minor"/>
    </font>
    <font>
      <b/>
      <sz val="11"/>
      <color theme="1"/>
      <name val="Aptos Narrow"/>
    </font>
    <font>
      <b/>
      <u/>
      <sz val="11"/>
      <color theme="1"/>
      <name val="Aptos Narrow"/>
      <scheme val="minor"/>
    </font>
    <font>
      <b/>
      <sz val="15"/>
      <color rgb="FF000000"/>
      <name val="Arial"/>
      <family val="2"/>
    </font>
    <font>
      <b/>
      <sz val="12"/>
      <color rgb="FF000000"/>
      <name val="Arial"/>
      <family val="2"/>
    </font>
    <font>
      <u/>
      <sz val="12"/>
      <color theme="10"/>
      <name val="Arial"/>
      <family val="2"/>
    </font>
    <font>
      <sz val="12"/>
      <color rgb="FF000000"/>
      <name val="Arial"/>
      <family val="2"/>
    </font>
    <font>
      <b/>
      <sz val="15"/>
      <color theme="3"/>
      <name val="Aptos Narrow"/>
      <family val="2"/>
      <scheme val="minor"/>
    </font>
    <font>
      <b/>
      <sz val="11"/>
      <color theme="1"/>
      <name val="Aptos Narrow"/>
      <family val="2"/>
      <scheme val="minor"/>
    </font>
    <font>
      <sz val="12"/>
      <color rgb="FF000000"/>
      <name val="Arial"/>
    </font>
    <font>
      <u/>
      <sz val="12"/>
      <color theme="10"/>
      <name val="Arial"/>
    </font>
    <font>
      <b/>
      <sz val="13"/>
      <color theme="3"/>
      <name val="Arial"/>
      <family val="2"/>
    </font>
    <font>
      <u/>
      <sz val="10"/>
      <color theme="10"/>
      <name val="Arial"/>
      <family val="2"/>
    </font>
    <font>
      <sz val="10"/>
      <color rgb="FF000000"/>
      <name val="Arial"/>
      <family val="2"/>
    </font>
    <font>
      <sz val="14"/>
      <color theme="1"/>
      <name val="Aptos Narrow"/>
      <family val="2"/>
      <scheme val="minor"/>
    </font>
    <font>
      <sz val="9"/>
      <color theme="1"/>
      <name val="Aptos Narrow"/>
      <family val="2"/>
      <scheme val="minor"/>
    </font>
    <font>
      <u/>
      <sz val="9"/>
      <color theme="10"/>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3" tint="0.89999084444715716"/>
        <bgColor indexed="64"/>
      </patternFill>
    </fill>
    <fill>
      <patternFill patternType="solid">
        <fgColor rgb="FF002060"/>
        <bgColor indexed="64"/>
      </patternFill>
    </fill>
    <fill>
      <patternFill patternType="solid">
        <fgColor theme="0" tint="-0.249977111117893"/>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s>
  <cellStyleXfs count="1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14" fillId="0" borderId="0"/>
    <xf numFmtId="0" fontId="16" fillId="0" borderId="15" applyNumberFormat="0" applyFill="0" applyAlignment="0" applyProtection="0"/>
    <xf numFmtId="0" fontId="17" fillId="0" borderId="0" applyNumberFormat="0" applyFill="0" applyBorder="0" applyAlignment="0" applyProtection="0"/>
    <xf numFmtId="0" fontId="11" fillId="0" borderId="0"/>
    <xf numFmtId="0" fontId="1" fillId="0" borderId="0"/>
    <xf numFmtId="0" fontId="18" fillId="0" borderId="0"/>
    <xf numFmtId="0" fontId="17" fillId="0" borderId="0" applyNumberFormat="0" applyFill="0" applyBorder="0" applyAlignment="0" applyProtection="0"/>
    <xf numFmtId="0" fontId="12" fillId="0" borderId="14" applyNumberFormat="0" applyFill="0" applyAlignment="0" applyProtection="0"/>
    <xf numFmtId="0" fontId="1" fillId="0" borderId="0"/>
    <xf numFmtId="0" fontId="18" fillId="0" borderId="0"/>
    <xf numFmtId="0" fontId="15" fillId="0" borderId="0" applyNumberFormat="0" applyFill="0" applyBorder="0" applyAlignment="0" applyProtection="0"/>
  </cellStyleXfs>
  <cellXfs count="46">
    <xf numFmtId="0" fontId="0" fillId="0" borderId="0" xfId="0"/>
    <xf numFmtId="9" fontId="0" fillId="2" borderId="1" xfId="2" applyFont="1" applyFill="1" applyBorder="1" applyAlignment="1" applyProtection="1">
      <alignment horizontal="center"/>
    </xf>
    <xf numFmtId="164" fontId="0" fillId="2" borderId="1" xfId="1" applyNumberFormat="1" applyFont="1" applyFill="1" applyBorder="1" applyAlignment="1" applyProtection="1">
      <alignment horizontal="center"/>
    </xf>
    <xf numFmtId="9" fontId="0" fillId="2" borderId="0" xfId="2" applyFont="1" applyFill="1" applyBorder="1" applyAlignment="1" applyProtection="1">
      <alignment horizontal="center"/>
    </xf>
    <xf numFmtId="10" fontId="0" fillId="6" borderId="0" xfId="2" applyNumberFormat="1" applyFont="1" applyFill="1" applyProtection="1"/>
    <xf numFmtId="0" fontId="0" fillId="6" borderId="0" xfId="0" applyFill="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13" fillId="2" borderId="0" xfId="0" applyFont="1" applyFill="1" applyAlignment="1">
      <alignment wrapText="1"/>
    </xf>
    <xf numFmtId="0" fontId="0" fillId="2" borderId="0" xfId="0" applyFill="1"/>
    <xf numFmtId="0" fontId="0" fillId="2" borderId="6" xfId="0" applyFill="1" applyBorder="1"/>
    <xf numFmtId="0" fontId="5" fillId="2" borderId="0" xfId="0" applyFont="1" applyFill="1"/>
    <xf numFmtId="0" fontId="2" fillId="5" borderId="0" xfId="0" applyFont="1" applyFill="1"/>
    <xf numFmtId="0" fontId="0" fillId="5" borderId="0" xfId="0" applyFill="1"/>
    <xf numFmtId="0" fontId="0" fillId="2" borderId="0" xfId="0" applyFill="1" applyAlignment="1">
      <alignment horizontal="center"/>
    </xf>
    <xf numFmtId="1" fontId="0" fillId="0" borderId="1" xfId="0" applyNumberFormat="1" applyBorder="1" applyAlignment="1">
      <alignment horizontal="center"/>
    </xf>
    <xf numFmtId="0" fontId="3" fillId="2" borderId="0" xfId="0" applyFont="1" applyFill="1"/>
    <xf numFmtId="1" fontId="0" fillId="2" borderId="1" xfId="0" applyNumberFormat="1" applyFill="1" applyBorder="1" applyAlignment="1">
      <alignment horizontal="center"/>
    </xf>
    <xf numFmtId="0" fontId="7" fillId="2" borderId="0" xfId="0" applyFont="1" applyFill="1" applyAlignment="1">
      <alignment horizontal="center"/>
    </xf>
    <xf numFmtId="164" fontId="0" fillId="2" borderId="1" xfId="0" applyNumberFormat="1" applyFill="1" applyBorder="1" applyAlignment="1">
      <alignment horizontal="center"/>
    </xf>
    <xf numFmtId="0" fontId="13" fillId="2" borderId="0" xfId="0" applyFont="1" applyFill="1"/>
    <xf numFmtId="0" fontId="0" fillId="2" borderId="0" xfId="0" applyFill="1" applyAlignment="1">
      <alignment horizontal="left" vertical="top" wrapText="1"/>
    </xf>
    <xf numFmtId="0" fontId="0" fillId="2" borderId="7" xfId="0" applyFill="1" applyBorder="1"/>
    <xf numFmtId="0" fontId="0" fillId="2" borderId="8" xfId="0" applyFill="1" applyBorder="1"/>
    <xf numFmtId="0" fontId="0" fillId="2" borderId="9" xfId="0" applyFill="1" applyBorder="1"/>
    <xf numFmtId="0" fontId="8" fillId="0" borderId="0" xfId="0" applyFont="1"/>
    <xf numFmtId="0" fontId="9" fillId="0" borderId="0" xfId="0" applyFont="1"/>
    <xf numFmtId="1" fontId="9" fillId="0" borderId="0" xfId="0" applyNumberFormat="1" applyFont="1"/>
    <xf numFmtId="1" fontId="0" fillId="0" borderId="0" xfId="0" applyNumberFormat="1"/>
    <xf numFmtId="0" fontId="10" fillId="0" borderId="0" xfId="0" applyFont="1"/>
    <xf numFmtId="0" fontId="9" fillId="0" borderId="13" xfId="0" applyFont="1" applyBorder="1" applyAlignment="1">
      <alignment horizontal="center" vertical="center"/>
    </xf>
    <xf numFmtId="1" fontId="11" fillId="0" borderId="0" xfId="0" applyNumberFormat="1" applyFont="1"/>
    <xf numFmtId="0" fontId="11" fillId="0" borderId="0" xfId="4" applyFont="1"/>
    <xf numFmtId="165" fontId="11" fillId="0" borderId="0" xfId="4" applyNumberFormat="1" applyFont="1"/>
    <xf numFmtId="166" fontId="11" fillId="0" borderId="0" xfId="4" applyNumberFormat="1" applyFont="1"/>
    <xf numFmtId="2" fontId="11" fillId="0" borderId="0" xfId="4" applyNumberFormat="1" applyFont="1"/>
    <xf numFmtId="0" fontId="0" fillId="4" borderId="1" xfId="0" applyFill="1" applyBorder="1" applyAlignment="1" applyProtection="1">
      <alignment horizontal="center"/>
      <protection locked="0"/>
    </xf>
    <xf numFmtId="164" fontId="0" fillId="4" borderId="1" xfId="1" applyNumberFormat="1" applyFont="1" applyFill="1" applyBorder="1" applyAlignment="1" applyProtection="1">
      <alignment horizontal="center"/>
      <protection locked="0"/>
    </xf>
    <xf numFmtId="0" fontId="19" fillId="2" borderId="0" xfId="0" applyFont="1" applyFill="1" applyAlignment="1">
      <alignment horizontal="left" wrapText="1"/>
    </xf>
    <xf numFmtId="0" fontId="21" fillId="2" borderId="0" xfId="3" applyFont="1" applyFill="1" applyAlignment="1" applyProtection="1">
      <alignment horizontal="left" vertical="top" wrapText="1"/>
    </xf>
    <xf numFmtId="0" fontId="0" fillId="3" borderId="10" xfId="0" applyFill="1" applyBorder="1" applyAlignment="1">
      <alignment horizontal="left" vertical="top" wrapText="1"/>
    </xf>
    <xf numFmtId="0" fontId="0" fillId="3" borderId="11" xfId="0" applyFill="1" applyBorder="1" applyAlignment="1">
      <alignment horizontal="left" vertical="top" wrapText="1"/>
    </xf>
    <xf numFmtId="0" fontId="0" fillId="3" borderId="12" xfId="0" applyFill="1" applyBorder="1" applyAlignment="1">
      <alignment horizontal="left" vertical="top" wrapText="1"/>
    </xf>
    <xf numFmtId="0" fontId="20" fillId="2" borderId="0" xfId="0" applyFont="1" applyFill="1" applyAlignment="1">
      <alignment horizontal="left" vertical="top" wrapText="1"/>
    </xf>
  </cellXfs>
  <cellStyles count="15">
    <cellStyle name="Currency" xfId="1" builtinId="4"/>
    <cellStyle name="Heading 1 2" xfId="11" xr:uid="{5104C7F8-6FFD-47C1-A5F7-B1CEC3ACA445}"/>
    <cellStyle name="Heading 2 2" xfId="5" xr:uid="{A8F151D3-3A00-450C-8741-84B562D2C6E4}"/>
    <cellStyle name="Hyperlink" xfId="3" builtinId="8"/>
    <cellStyle name="Hyperlink 2" xfId="14" xr:uid="{09F94CE0-9F11-4D0A-87AF-6BF3D3C68921}"/>
    <cellStyle name="Hyperlink 2 2" xfId="10" xr:uid="{3C6B57DA-6DE5-40AD-B2DE-0FD0B969DD0D}"/>
    <cellStyle name="Hyperlink 3" xfId="6" xr:uid="{F732960D-0959-46A2-8899-9A1C58978720}"/>
    <cellStyle name="Normal" xfId="0" builtinId="0"/>
    <cellStyle name="Normal 2" xfId="7" xr:uid="{4FFFE214-6159-4BB0-9256-413956FF933E}"/>
    <cellStyle name="Normal 2 2" xfId="9" xr:uid="{D1A84779-5716-4588-87BE-B4C2879FC0F2}"/>
    <cellStyle name="Normal 3" xfId="8" xr:uid="{58012113-6F89-4DAB-93D8-470E4FC58032}"/>
    <cellStyle name="Normal 3 2" xfId="12" xr:uid="{5594CF2D-E66B-422E-89E5-73B8368CE5C6}"/>
    <cellStyle name="Normal 4" xfId="13" xr:uid="{DAB2BF2F-2DAD-4D80-A64A-8D347DBE030F}"/>
    <cellStyle name="Normal 5" xfId="4" xr:uid="{EFF3F36D-2E3D-432D-841C-62D506DBC72E}"/>
    <cellStyle name="Percent" xfId="2" builtinId="5"/>
  </cellStyles>
  <dxfs count="21">
    <dxf>
      <font>
        <b val="0"/>
        <i val="0"/>
        <strike val="0"/>
        <condense val="0"/>
        <extend val="0"/>
        <outline val="0"/>
        <shadow val="0"/>
        <u val="none"/>
        <vertAlign val="baseline"/>
        <sz val="12"/>
        <color rgb="FF000000"/>
        <name val="Arial"/>
        <scheme val="none"/>
      </font>
      <numFmt numFmtId="1" formatCode="0"/>
      <protection locked="1" hidden="0"/>
    </dxf>
    <dxf>
      <font>
        <b val="0"/>
        <i val="0"/>
        <strike val="0"/>
        <condense val="0"/>
        <extend val="0"/>
        <outline val="0"/>
        <shadow val="0"/>
        <u val="none"/>
        <vertAlign val="baseline"/>
        <sz val="12"/>
        <color rgb="FF000000"/>
        <name val="#.##"/>
        <scheme val="none"/>
      </font>
      <numFmt numFmtId="2" formatCode="0.00"/>
      <protection locked="1" hidden="0"/>
    </dxf>
    <dxf>
      <font>
        <b val="0"/>
        <i val="0"/>
        <strike val="0"/>
        <condense val="0"/>
        <extend val="0"/>
        <outline val="0"/>
        <shadow val="0"/>
        <u val="none"/>
        <vertAlign val="baseline"/>
        <sz val="12"/>
        <color rgb="FF000000"/>
        <name val="Arial"/>
        <scheme val="none"/>
      </font>
      <numFmt numFmtId="166" formatCode="0.0"/>
      <protection locked="1" hidden="0"/>
    </dxf>
    <dxf>
      <font>
        <b val="0"/>
        <i val="0"/>
        <strike val="0"/>
        <condense val="0"/>
        <extend val="0"/>
        <outline val="0"/>
        <shadow val="0"/>
        <u val="none"/>
        <vertAlign val="baseline"/>
        <sz val="12"/>
        <color rgb="FF000000"/>
        <name val="Arial"/>
        <scheme val="none"/>
      </font>
      <numFmt numFmtId="166" formatCode="0.0"/>
      <protection locked="1" hidden="0"/>
    </dxf>
    <dxf>
      <font>
        <b val="0"/>
        <i val="0"/>
        <strike val="0"/>
        <condense val="0"/>
        <extend val="0"/>
        <outline val="0"/>
        <shadow val="0"/>
        <u val="none"/>
        <vertAlign val="baseline"/>
        <sz val="12"/>
        <color rgb="FF000000"/>
        <name val="Arial"/>
        <scheme val="none"/>
      </font>
      <numFmt numFmtId="165" formatCode="0.000000"/>
      <protection locked="1" hidden="0"/>
    </dxf>
    <dxf>
      <font>
        <b val="0"/>
        <i val="0"/>
        <strike val="0"/>
        <condense val="0"/>
        <extend val="0"/>
        <outline val="0"/>
        <shadow val="0"/>
        <u val="none"/>
        <vertAlign val="baseline"/>
        <sz val="12"/>
        <color rgb="FF000000"/>
        <name val="Arial"/>
        <scheme val="none"/>
      </font>
      <numFmt numFmtId="165" formatCode="0.000000"/>
      <protection locked="1" hidden="0"/>
    </dxf>
    <dxf>
      <protection locked="1" hidden="0"/>
    </dxf>
    <dxf>
      <border outline="0">
        <top style="thin">
          <color rgb="FF000000"/>
        </top>
      </border>
    </dxf>
    <dxf>
      <font>
        <b val="0"/>
        <i val="0"/>
        <strike val="0"/>
        <condense val="0"/>
        <extend val="0"/>
        <outline val="0"/>
        <shadow val="0"/>
        <u val="none"/>
        <vertAlign val="baseline"/>
        <sz val="12"/>
        <color rgb="FF000000"/>
        <name val="Arial"/>
        <scheme val="none"/>
      </font>
      <protection locked="1" hidden="0"/>
    </dxf>
    <dxf>
      <border outline="0">
        <bottom style="thin">
          <color rgb="FF000000"/>
        </bottom>
      </border>
    </dxf>
    <dxf>
      <font>
        <b/>
        <i val="0"/>
        <strike val="0"/>
        <condense val="0"/>
        <extend val="0"/>
        <outline val="0"/>
        <shadow val="0"/>
        <u val="none"/>
        <vertAlign val="baseline"/>
        <sz val="12"/>
        <color rgb="FF000000"/>
        <name val="Arial"/>
        <scheme val="none"/>
      </font>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rgb="FF000000"/>
        <name val="#.##"/>
        <scheme val="none"/>
      </font>
      <numFmt numFmtId="2" formatCode="0.00"/>
      <protection locked="1" hidden="0"/>
    </dxf>
    <dxf>
      <font>
        <b val="0"/>
        <i val="0"/>
        <strike val="0"/>
        <condense val="0"/>
        <extend val="0"/>
        <outline val="0"/>
        <shadow val="0"/>
        <u val="none"/>
        <vertAlign val="baseline"/>
        <sz val="12"/>
        <color rgb="FF000000"/>
        <name val="Arial"/>
        <scheme val="none"/>
      </font>
      <numFmt numFmtId="166" formatCode="0.0"/>
      <protection locked="1" hidden="0"/>
    </dxf>
    <dxf>
      <font>
        <b val="0"/>
        <i val="0"/>
        <strike val="0"/>
        <condense val="0"/>
        <extend val="0"/>
        <outline val="0"/>
        <shadow val="0"/>
        <u val="none"/>
        <vertAlign val="baseline"/>
        <sz val="12"/>
        <color rgb="FF000000"/>
        <name val="Arial"/>
        <scheme val="none"/>
      </font>
      <numFmt numFmtId="166" formatCode="0.0"/>
      <protection locked="1" hidden="0"/>
    </dxf>
    <dxf>
      <font>
        <b val="0"/>
        <i val="0"/>
        <strike val="0"/>
        <condense val="0"/>
        <extend val="0"/>
        <outline val="0"/>
        <shadow val="0"/>
        <u val="none"/>
        <vertAlign val="baseline"/>
        <sz val="12"/>
        <color rgb="FF000000"/>
        <name val="Arial"/>
        <scheme val="none"/>
      </font>
      <numFmt numFmtId="165" formatCode="0.000000"/>
      <protection locked="1" hidden="0"/>
    </dxf>
    <dxf>
      <font>
        <b val="0"/>
        <i val="0"/>
        <strike val="0"/>
        <condense val="0"/>
        <extend val="0"/>
        <outline val="0"/>
        <shadow val="0"/>
        <u val="none"/>
        <vertAlign val="baseline"/>
        <sz val="12"/>
        <color rgb="FF000000"/>
        <name val="Arial"/>
        <scheme val="none"/>
      </font>
      <numFmt numFmtId="165" formatCode="0.000000"/>
      <protection locked="1" hidden="0"/>
    </dxf>
    <dxf>
      <protection locked="1" hidden="0"/>
    </dxf>
    <dxf>
      <border outline="0">
        <top style="thin">
          <color rgb="FF000000"/>
        </top>
      </border>
    </dxf>
    <dxf>
      <font>
        <b val="0"/>
        <i val="0"/>
        <strike val="0"/>
        <condense val="0"/>
        <extend val="0"/>
        <outline val="0"/>
        <shadow val="0"/>
        <u val="none"/>
        <vertAlign val="baseline"/>
        <sz val="12"/>
        <color rgb="FF000000"/>
        <name val="Arial"/>
        <scheme val="none"/>
      </font>
      <protection locked="1" hidden="0"/>
    </dxf>
    <dxf>
      <border outline="0">
        <bottom style="thin">
          <color rgb="FF000000"/>
        </bottom>
      </border>
    </dxf>
    <dxf>
      <font>
        <b/>
        <i val="0"/>
        <strike val="0"/>
        <condense val="0"/>
        <extend val="0"/>
        <outline val="0"/>
        <shadow val="0"/>
        <u val="none"/>
        <vertAlign val="baseline"/>
        <sz val="12"/>
        <color rgb="FF000000"/>
        <name val="Arial"/>
        <scheme val="none"/>
      </font>
      <alignment horizontal="center"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7</xdr:col>
      <xdr:colOff>210</xdr:colOff>
      <xdr:row>3</xdr:row>
      <xdr:rowOff>53</xdr:rowOff>
    </xdr:to>
    <xdr:pic>
      <xdr:nvPicPr>
        <xdr:cNvPr id="2" name="Picture 1">
          <a:extLst>
            <a:ext uri="{FF2B5EF4-FFF2-40B4-BE49-F238E27FC236}">
              <a16:creationId xmlns:a16="http://schemas.microsoft.com/office/drawing/2014/main" id="{DCE74C98-B54C-AFA3-9D96-4770630C1EE1}"/>
            </a:ext>
          </a:extLst>
        </xdr:cNvPr>
        <xdr:cNvPicPr>
          <a:picLocks noChangeAspect="1"/>
        </xdr:cNvPicPr>
      </xdr:nvPicPr>
      <xdr:blipFill>
        <a:blip xmlns:r="http://schemas.openxmlformats.org/officeDocument/2006/relationships" r:embed="rId1"/>
        <a:stretch>
          <a:fillRect/>
        </a:stretch>
      </xdr:blipFill>
      <xdr:spPr>
        <a:xfrm>
          <a:off x="4914900" y="371475"/>
          <a:ext cx="1505160" cy="38105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FBD9BA-21EF-4951-9D43-41C97FDD7934}" name="Males_2021_2023" displayName="Males_2021_2023" ref="B7:G108" totalsRowShown="0" headerRowDxfId="20" dataDxfId="18" headerRowBorderDxfId="19" tableBorderDxfId="17">
  <autoFilter ref="B7:G108" xr:uid="{5BFBD9BA-21EF-4951-9D43-41C97FDD7934}"/>
  <tableColumns count="6">
    <tableColumn id="1" xr3:uid="{2614AC90-52BA-4AD6-A815-ED796C4D01B4}" name="age" dataDxfId="16"/>
    <tableColumn id="2" xr3:uid="{EB0A7EEF-E282-40A2-B909-D38D482B206E}" name="mx" dataDxfId="15"/>
    <tableColumn id="3" xr3:uid="{0D767800-7E3C-4C50-BEB6-0D0880A46421}" name="qx" dataDxfId="14"/>
    <tableColumn id="4" xr3:uid="{FEF91A7D-F2E4-4AD4-B03D-48A3F2EAE240}" name="lx" dataDxfId="13"/>
    <tableColumn id="5" xr3:uid="{BBA0B7BA-6F6F-4AE3-A8FB-CB6B2B441A1B}" name="dx" dataDxfId="12"/>
    <tableColumn id="6" xr3:uid="{746ADA43-7359-4143-B86A-F95140B16906}" name="ex" dataDxfId="1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4273D87-FA89-44F5-B2D0-13403436EC05}" name="Females_2021_2023" displayName="Females_2021_2023" ref="I7:O108" totalsRowShown="0" headerRowDxfId="10" dataDxfId="8" headerRowBorderDxfId="9" tableBorderDxfId="7">
  <autoFilter ref="I7:O108" xr:uid="{04273D87-FA89-44F5-B2D0-13403436EC05}"/>
  <tableColumns count="7">
    <tableColumn id="1" xr3:uid="{AF015022-4D73-40E0-8C9E-76E462C519FE}" name="age" dataDxfId="6"/>
    <tableColumn id="2" xr3:uid="{2756B3D6-14E9-4290-AC21-C0BDD2DAC16E}" name="mx" dataDxfId="5"/>
    <tableColumn id="3" xr3:uid="{37A90090-5C84-499B-895B-F5A8A5C31BFB}" name="qx" dataDxfId="4"/>
    <tableColumn id="4" xr3:uid="{93DE8584-9850-4B22-9717-01D7493F28AE}" name="lx" dataDxfId="3"/>
    <tableColumn id="5" xr3:uid="{2AF92408-8731-4C10-BC10-B401FFC35B50}" name="dx" dataDxfId="2"/>
    <tableColumn id="6" xr3:uid="{A338F0B3-BEA1-408E-B8AE-9BB4E1E023ED}" name="ex" dataDxfId="1"/>
    <tableColumn id="7" xr3:uid="{9164D5D8-8CB7-49F7-9FBB-AA7F775BFD78}" name="Age at death" dataDxfId="0">
      <calculatedColumnFormula>Females_2021_2023[[#This Row],[age]]+Females_2021_2023[[#This Row],[ex]]</calculatedColumnFormula>
    </tableColumn>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ationalarchives.gov.uk/doc/open-government-licence/version/3/" TargetMode="External"/><Relationship Id="rId1" Type="http://schemas.openxmlformats.org/officeDocument/2006/relationships/hyperlink" Target="https://www.ons.gov.uk/peoplepopulationandcommunity/birthsdeathsandmarriages/lifeexpectancies/bulletins/nationallifetablesunitedkingdom/2022to2024"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3450E-A5FB-4910-AB2D-DA64D07C286F}">
  <sheetPr>
    <pageSetUpPr fitToPage="1"/>
  </sheetPr>
  <dimension ref="B1:T49"/>
  <sheetViews>
    <sheetView tabSelected="1" topLeftCell="A38" zoomScale="110" zoomScaleNormal="110" workbookViewId="0">
      <selection activeCell="C48" sqref="C48:G48"/>
    </sheetView>
  </sheetViews>
  <sheetFormatPr defaultColWidth="9.1796875" defaultRowHeight="14.5" x14ac:dyDescent="0.35"/>
  <cols>
    <col min="1" max="1" width="9.1796875" style="5"/>
    <col min="2" max="2" width="3.1796875" style="5" customWidth="1"/>
    <col min="3" max="3" width="46.26953125" style="5" customWidth="1"/>
    <col min="4" max="4" width="3.81640625" style="5" customWidth="1"/>
    <col min="5" max="5" width="19.54296875" style="5" customWidth="1"/>
    <col min="6" max="6" width="2.7265625" style="5" customWidth="1"/>
    <col min="7" max="7" width="20.81640625" style="5" customWidth="1"/>
    <col min="8" max="8" width="6.453125" style="5" customWidth="1"/>
    <col min="9" max="16384" width="9.1796875" style="5"/>
  </cols>
  <sheetData>
    <row r="1" spans="2:8" ht="30.75" customHeight="1" thickBot="1" x14ac:dyDescent="0.4"/>
    <row r="2" spans="2:8" x14ac:dyDescent="0.35">
      <c r="B2" s="6"/>
      <c r="C2" s="7"/>
      <c r="D2" s="7"/>
      <c r="E2" s="7"/>
      <c r="F2" s="7"/>
      <c r="G2" s="7"/>
      <c r="H2" s="8"/>
    </row>
    <row r="3" spans="2:8" ht="29" x14ac:dyDescent="0.35">
      <c r="B3" s="9"/>
      <c r="C3" s="10" t="s">
        <v>29</v>
      </c>
      <c r="D3" s="11"/>
      <c r="E3" s="11"/>
      <c r="F3" s="11"/>
      <c r="G3" s="11"/>
      <c r="H3" s="12"/>
    </row>
    <row r="4" spans="2:8" ht="46.5" customHeight="1" x14ac:dyDescent="0.55000000000000004">
      <c r="B4" s="9"/>
      <c r="C4" s="13" t="s">
        <v>30</v>
      </c>
      <c r="D4" s="11"/>
      <c r="E4" s="11"/>
      <c r="F4" s="11"/>
      <c r="G4" s="11"/>
      <c r="H4" s="12"/>
    </row>
    <row r="5" spans="2:8" ht="17.25" customHeight="1" x14ac:dyDescent="0.35">
      <c r="B5" s="9"/>
      <c r="C5" s="11"/>
      <c r="D5" s="11"/>
      <c r="E5" s="11"/>
      <c r="F5" s="11"/>
      <c r="G5" s="11"/>
      <c r="H5" s="12"/>
    </row>
    <row r="6" spans="2:8" ht="62.25" customHeight="1" x14ac:dyDescent="0.45">
      <c r="B6" s="9"/>
      <c r="C6" s="40" t="s">
        <v>31</v>
      </c>
      <c r="D6" s="40"/>
      <c r="E6" s="40"/>
      <c r="F6" s="40"/>
      <c r="G6" s="40"/>
      <c r="H6" s="12"/>
    </row>
    <row r="7" spans="2:8" x14ac:dyDescent="0.35">
      <c r="B7" s="9"/>
      <c r="C7" s="11"/>
      <c r="D7" s="11"/>
      <c r="E7" s="11"/>
      <c r="F7" s="11"/>
      <c r="G7" s="11"/>
      <c r="H7" s="12"/>
    </row>
    <row r="8" spans="2:8" x14ac:dyDescent="0.35">
      <c r="B8" s="9"/>
      <c r="C8" s="11" t="s">
        <v>27</v>
      </c>
      <c r="D8" s="11"/>
      <c r="E8" s="11"/>
      <c r="F8" s="11"/>
      <c r="G8" s="11"/>
      <c r="H8" s="12"/>
    </row>
    <row r="9" spans="2:8" x14ac:dyDescent="0.35">
      <c r="B9" s="9"/>
      <c r="C9" s="11"/>
      <c r="D9" s="11"/>
      <c r="E9" s="11"/>
      <c r="F9" s="11"/>
      <c r="G9" s="11"/>
      <c r="H9" s="12"/>
    </row>
    <row r="10" spans="2:8" x14ac:dyDescent="0.35">
      <c r="B10" s="9"/>
      <c r="C10" s="14" t="s">
        <v>0</v>
      </c>
      <c r="D10" s="15"/>
      <c r="E10" s="15"/>
      <c r="F10" s="15"/>
      <c r="G10" s="15"/>
      <c r="H10" s="12"/>
    </row>
    <row r="11" spans="2:8" ht="15" thickBot="1" x14ac:dyDescent="0.4">
      <c r="B11" s="9"/>
      <c r="C11" s="11"/>
      <c r="D11" s="11"/>
      <c r="E11" s="11"/>
      <c r="F11" s="11"/>
      <c r="G11" s="11"/>
      <c r="H11" s="12"/>
    </row>
    <row r="12" spans="2:8" ht="15" thickBot="1" x14ac:dyDescent="0.4">
      <c r="B12" s="9"/>
      <c r="C12" s="11" t="s">
        <v>1</v>
      </c>
      <c r="D12" s="11"/>
      <c r="E12" s="38"/>
      <c r="F12" s="11"/>
      <c r="G12" s="11"/>
      <c r="H12" s="12"/>
    </row>
    <row r="13" spans="2:8" ht="15" thickBot="1" x14ac:dyDescent="0.4">
      <c r="B13" s="9"/>
      <c r="C13" s="11"/>
      <c r="D13" s="11"/>
      <c r="E13" s="16"/>
      <c r="F13" s="11"/>
      <c r="G13" s="11"/>
      <c r="H13" s="12"/>
    </row>
    <row r="14" spans="2:8" ht="15" thickBot="1" x14ac:dyDescent="0.4">
      <c r="B14" s="9"/>
      <c r="C14" s="11" t="s">
        <v>32</v>
      </c>
      <c r="D14" s="11"/>
      <c r="E14" s="38"/>
      <c r="F14" s="11"/>
      <c r="G14" s="11"/>
      <c r="H14" s="12"/>
    </row>
    <row r="15" spans="2:8" ht="15" thickBot="1" x14ac:dyDescent="0.4">
      <c r="B15" s="9"/>
      <c r="C15" s="11"/>
      <c r="D15" s="11"/>
      <c r="E15" s="16"/>
      <c r="F15" s="11"/>
      <c r="G15" s="11"/>
      <c r="H15" s="12"/>
    </row>
    <row r="16" spans="2:8" ht="15" thickBot="1" x14ac:dyDescent="0.4">
      <c r="B16" s="9"/>
      <c r="C16" s="11" t="s">
        <v>2</v>
      </c>
      <c r="D16" s="11"/>
      <c r="E16" s="17">
        <f>ROUNDUP(IF(E14="male",VLOOKUP(E12,'Life expectancy tables'!B8:H108,7,FALSE),VLOOKUP(E12,'Life expectancy tables'!I8:O108,7,FALSE)),0)</f>
        <v>84</v>
      </c>
      <c r="F16" s="11"/>
      <c r="G16" s="11"/>
      <c r="H16" s="12"/>
    </row>
    <row r="17" spans="2:8" x14ac:dyDescent="0.35">
      <c r="B17" s="9"/>
      <c r="C17" s="11"/>
      <c r="D17" s="11"/>
      <c r="E17" s="11"/>
      <c r="F17" s="11"/>
      <c r="G17" s="11"/>
      <c r="H17" s="12"/>
    </row>
    <row r="18" spans="2:8" x14ac:dyDescent="0.35">
      <c r="B18" s="9"/>
      <c r="C18" s="14" t="s">
        <v>33</v>
      </c>
      <c r="D18" s="15"/>
      <c r="E18" s="15"/>
      <c r="F18" s="15"/>
      <c r="G18" s="15"/>
      <c r="H18" s="12"/>
    </row>
    <row r="19" spans="2:8" ht="15" thickBot="1" x14ac:dyDescent="0.4">
      <c r="B19" s="9"/>
      <c r="C19" s="11"/>
      <c r="D19" s="11"/>
      <c r="E19" s="11"/>
      <c r="F19" s="11"/>
      <c r="G19" s="11"/>
      <c r="H19" s="12"/>
    </row>
    <row r="20" spans="2:8" ht="15" thickBot="1" x14ac:dyDescent="0.4">
      <c r="B20" s="9"/>
      <c r="C20" s="11" t="s">
        <v>3</v>
      </c>
      <c r="D20" s="11"/>
      <c r="E20" s="39"/>
      <c r="F20" s="11"/>
      <c r="G20" s="11" t="s">
        <v>11</v>
      </c>
      <c r="H20" s="12"/>
    </row>
    <row r="21" spans="2:8" ht="15" thickBot="1" x14ac:dyDescent="0.4">
      <c r="B21" s="9"/>
      <c r="C21" s="11"/>
      <c r="D21" s="11"/>
      <c r="E21" s="16"/>
      <c r="F21" s="11"/>
      <c r="G21" s="11"/>
      <c r="H21" s="12"/>
    </row>
    <row r="22" spans="2:8" ht="15" thickBot="1" x14ac:dyDescent="0.4">
      <c r="B22" s="9"/>
      <c r="C22" s="11" t="s">
        <v>4</v>
      </c>
      <c r="D22" s="11"/>
      <c r="E22" s="39"/>
      <c r="F22" s="11"/>
      <c r="G22" s="11"/>
      <c r="H22" s="12"/>
    </row>
    <row r="23" spans="2:8" ht="15" thickBot="1" x14ac:dyDescent="0.4">
      <c r="B23" s="9"/>
      <c r="C23" s="11"/>
      <c r="D23" s="11"/>
      <c r="E23" s="16"/>
      <c r="F23" s="11"/>
      <c r="G23" s="11"/>
      <c r="H23" s="12"/>
    </row>
    <row r="24" spans="2:8" ht="15" thickBot="1" x14ac:dyDescent="0.4">
      <c r="B24" s="9"/>
      <c r="C24" s="18" t="s">
        <v>5</v>
      </c>
      <c r="D24" s="11"/>
      <c r="E24" s="19" t="e">
        <f>(E22/E20)+E12</f>
        <v>#DIV/0!</v>
      </c>
      <c r="F24" s="11"/>
      <c r="G24" s="11"/>
      <c r="H24" s="12"/>
    </row>
    <row r="25" spans="2:8" x14ac:dyDescent="0.35">
      <c r="B25" s="9"/>
      <c r="C25" s="11"/>
      <c r="D25" s="11"/>
      <c r="E25" s="11"/>
      <c r="F25" s="11"/>
      <c r="G25" s="11"/>
      <c r="H25" s="12"/>
    </row>
    <row r="26" spans="2:8" x14ac:dyDescent="0.35">
      <c r="B26" s="9"/>
      <c r="C26" s="14" t="s">
        <v>28</v>
      </c>
      <c r="D26" s="14"/>
      <c r="E26" s="14"/>
      <c r="F26" s="14"/>
      <c r="G26" s="14"/>
      <c r="H26" s="12"/>
    </row>
    <row r="27" spans="2:8" x14ac:dyDescent="0.35">
      <c r="B27" s="9"/>
      <c r="C27" s="11"/>
      <c r="D27" s="11"/>
      <c r="E27" s="11"/>
      <c r="F27" s="11"/>
      <c r="G27" s="11"/>
      <c r="H27" s="12"/>
    </row>
    <row r="28" spans="2:8" x14ac:dyDescent="0.35">
      <c r="B28" s="9"/>
      <c r="C28" s="11"/>
      <c r="D28" s="11"/>
      <c r="E28" s="20" t="s">
        <v>8</v>
      </c>
      <c r="F28" s="20"/>
      <c r="G28" s="20"/>
      <c r="H28" s="12"/>
    </row>
    <row r="29" spans="2:8" ht="15" thickBot="1" x14ac:dyDescent="0.4">
      <c r="B29" s="9"/>
      <c r="C29" s="11"/>
      <c r="D29" s="11"/>
      <c r="E29" s="11"/>
      <c r="F29" s="11"/>
      <c r="G29" s="11"/>
      <c r="H29" s="12"/>
    </row>
    <row r="30" spans="2:8" ht="15" thickBot="1" x14ac:dyDescent="0.4">
      <c r="B30" s="9"/>
      <c r="C30" s="11" t="s">
        <v>6</v>
      </c>
      <c r="D30" s="11"/>
      <c r="E30" s="2">
        <f>E20*(E16-E12)</f>
        <v>0</v>
      </c>
      <c r="F30" s="16"/>
      <c r="G30" s="16"/>
      <c r="H30" s="12"/>
    </row>
    <row r="31" spans="2:8" ht="15" thickBot="1" x14ac:dyDescent="0.4">
      <c r="B31" s="9"/>
      <c r="C31" s="11"/>
      <c r="D31" s="11"/>
      <c r="E31" s="16"/>
      <c r="F31" s="16"/>
      <c r="G31" s="16"/>
      <c r="H31" s="12"/>
    </row>
    <row r="32" spans="2:8" ht="15" thickBot="1" x14ac:dyDescent="0.4">
      <c r="B32" s="9"/>
      <c r="C32" s="11" t="s">
        <v>7</v>
      </c>
      <c r="D32" s="11"/>
      <c r="E32" s="21">
        <f>E22</f>
        <v>0</v>
      </c>
      <c r="F32" s="16"/>
      <c r="G32" s="16"/>
      <c r="H32" s="12"/>
    </row>
    <row r="33" spans="2:20" ht="15" thickBot="1" x14ac:dyDescent="0.4">
      <c r="B33" s="9"/>
      <c r="C33" s="11"/>
      <c r="D33" s="11"/>
      <c r="E33" s="16"/>
      <c r="F33" s="16"/>
      <c r="G33" s="16"/>
      <c r="H33" s="12"/>
    </row>
    <row r="34" spans="2:20" ht="15" thickBot="1" x14ac:dyDescent="0.4">
      <c r="B34" s="9"/>
      <c r="C34" s="11" t="s">
        <v>24</v>
      </c>
      <c r="D34" s="11"/>
      <c r="E34" s="21">
        <f>E32-E30</f>
        <v>0</v>
      </c>
      <c r="F34" s="16"/>
      <c r="G34" s="16"/>
      <c r="H34" s="12"/>
    </row>
    <row r="35" spans="2:20" ht="15" thickBot="1" x14ac:dyDescent="0.4">
      <c r="B35" s="9"/>
      <c r="C35" s="11"/>
      <c r="D35" s="11"/>
      <c r="E35" s="16"/>
      <c r="F35" s="16"/>
      <c r="G35" s="16"/>
      <c r="H35" s="12"/>
    </row>
    <row r="36" spans="2:20" ht="15" thickBot="1" x14ac:dyDescent="0.4">
      <c r="B36" s="9"/>
      <c r="C36" s="18" t="s">
        <v>12</v>
      </c>
      <c r="D36" s="11"/>
      <c r="E36" s="1" t="e">
        <f>E34/E30</f>
        <v>#DIV/0!</v>
      </c>
      <c r="F36" s="16"/>
      <c r="G36" s="16"/>
      <c r="H36" s="12"/>
      <c r="T36" s="4"/>
    </row>
    <row r="37" spans="2:20" ht="15" thickBot="1" x14ac:dyDescent="0.4">
      <c r="B37" s="9"/>
      <c r="C37" s="18"/>
      <c r="D37" s="11"/>
      <c r="E37" s="3"/>
      <c r="F37" s="16"/>
      <c r="G37" s="16"/>
      <c r="H37" s="12"/>
      <c r="T37" s="4"/>
    </row>
    <row r="38" spans="2:20" ht="15" thickBot="1" x14ac:dyDescent="0.4">
      <c r="B38" s="9"/>
      <c r="C38" s="22" t="s">
        <v>26</v>
      </c>
      <c r="D38" s="11"/>
      <c r="E38" s="1" t="e">
        <f>(1+E36)^(1/(E16-E12))-1</f>
        <v>#DIV/0!</v>
      </c>
      <c r="F38" s="16"/>
      <c r="G38" s="16"/>
      <c r="H38" s="12"/>
      <c r="T38" s="4"/>
    </row>
    <row r="39" spans="2:20" x14ac:dyDescent="0.35">
      <c r="B39" s="9"/>
      <c r="C39" s="11"/>
      <c r="D39" s="11"/>
      <c r="E39" s="11"/>
      <c r="F39" s="11"/>
      <c r="G39" s="11"/>
      <c r="H39" s="12"/>
    </row>
    <row r="40" spans="2:20" x14ac:dyDescent="0.35">
      <c r="B40" s="9"/>
      <c r="C40" s="14" t="s">
        <v>9</v>
      </c>
      <c r="D40" s="14"/>
      <c r="E40" s="14"/>
      <c r="F40" s="14"/>
      <c r="G40" s="14"/>
      <c r="H40" s="12"/>
    </row>
    <row r="41" spans="2:20" x14ac:dyDescent="0.35">
      <c r="B41" s="9"/>
      <c r="C41" s="11"/>
      <c r="D41" s="11"/>
      <c r="E41" s="11"/>
      <c r="F41" s="11"/>
      <c r="G41" s="11"/>
      <c r="H41" s="12"/>
    </row>
    <row r="42" spans="2:20" x14ac:dyDescent="0.35">
      <c r="B42" s="9"/>
      <c r="C42" s="45" t="s">
        <v>10</v>
      </c>
      <c r="D42" s="45"/>
      <c r="E42" s="45"/>
      <c r="F42" s="45"/>
      <c r="G42" s="45"/>
      <c r="H42" s="12"/>
    </row>
    <row r="43" spans="2:20" x14ac:dyDescent="0.35">
      <c r="B43" s="9"/>
      <c r="C43" s="41" t="s">
        <v>34</v>
      </c>
      <c r="D43" s="41"/>
      <c r="E43" s="41"/>
      <c r="F43" s="41"/>
      <c r="G43" s="41"/>
      <c r="H43" s="12"/>
    </row>
    <row r="44" spans="2:20" x14ac:dyDescent="0.35">
      <c r="B44" s="9"/>
      <c r="C44" s="41" t="s">
        <v>35</v>
      </c>
      <c r="D44" s="41"/>
      <c r="E44" s="41"/>
      <c r="F44" s="41"/>
      <c r="G44" s="41"/>
      <c r="H44" s="12"/>
    </row>
    <row r="45" spans="2:20" ht="15" thickBot="1" x14ac:dyDescent="0.4">
      <c r="B45" s="9"/>
      <c r="C45" s="11"/>
      <c r="D45" s="11"/>
      <c r="E45" s="11"/>
      <c r="F45" s="11"/>
      <c r="G45" s="11"/>
      <c r="H45" s="12"/>
    </row>
    <row r="46" spans="2:20" ht="63" customHeight="1" thickBot="1" x14ac:dyDescent="0.4">
      <c r="B46" s="9"/>
      <c r="C46" s="42" t="s">
        <v>37</v>
      </c>
      <c r="D46" s="43"/>
      <c r="E46" s="43"/>
      <c r="F46" s="43"/>
      <c r="G46" s="44"/>
      <c r="H46" s="12"/>
    </row>
    <row r="47" spans="2:20" x14ac:dyDescent="0.35">
      <c r="B47" s="9"/>
      <c r="C47" s="23"/>
      <c r="D47" s="23"/>
      <c r="E47" s="23"/>
      <c r="F47" s="23"/>
      <c r="G47" s="23"/>
      <c r="H47" s="12"/>
    </row>
    <row r="48" spans="2:20" ht="67.5" customHeight="1" x14ac:dyDescent="0.35">
      <c r="B48" s="9"/>
      <c r="C48" s="45" t="s">
        <v>36</v>
      </c>
      <c r="D48" s="45"/>
      <c r="E48" s="45"/>
      <c r="F48" s="45"/>
      <c r="G48" s="45"/>
      <c r="H48" s="12"/>
    </row>
    <row r="49" spans="2:8" ht="15" thickBot="1" x14ac:dyDescent="0.4">
      <c r="B49" s="24"/>
      <c r="C49" s="25"/>
      <c r="D49" s="25"/>
      <c r="E49" s="25"/>
      <c r="F49" s="25"/>
      <c r="G49" s="25"/>
      <c r="H49" s="26"/>
    </row>
  </sheetData>
  <sheetProtection sheet="1" objects="1" scenarios="1"/>
  <mergeCells count="6">
    <mergeCell ref="C6:G6"/>
    <mergeCell ref="C43:G43"/>
    <mergeCell ref="C46:G46"/>
    <mergeCell ref="C48:G48"/>
    <mergeCell ref="C42:G42"/>
    <mergeCell ref="C44:G44"/>
  </mergeCells>
  <dataValidations count="1">
    <dataValidation type="list" allowBlank="1" showInputMessage="1" showErrorMessage="1" sqref="E14" xr:uid="{04BFF6FD-5757-4176-913F-ACAA7A6FD31F}">
      <formula1>"Male,Female"</formula1>
    </dataValidation>
  </dataValidations>
  <hyperlinks>
    <hyperlink ref="C43:G43" r:id="rId1" location="life-expectancy-at-older-ages" display="* Based on Office of National Statistics – Life expectancy in the UK: 2022 to 2024 (December 2025). " xr:uid="{F0BDA9B2-C133-47E2-B7BB-A284AFA93ABD}"/>
    <hyperlink ref="C44" r:id="rId2" xr:uid="{9CF25E9B-BE25-4080-8323-8BB64B0518F2}"/>
  </hyperlinks>
  <pageMargins left="0.7" right="0.7" top="0.75" bottom="0.75" header="0.3" footer="0.3"/>
  <pageSetup paperSize="9" scale="39" orientation="portrait" r:id="rId3"/>
  <headerFooter>
    <oddFooter>&amp;L_x000D_&amp;1#&amp;"Arial"&amp;8&amp;K0000FF Aviva: Internal</oddFooter>
  </headerFooter>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89320F39-0DC3-4BCD-99E6-CD1BD23EEFB6}">
          <x14:formula1>
            <xm:f>'Life expectancy tables'!$B$26:$B$93</xm:f>
          </x14:formula1>
          <xm:sqref>E12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F4FD3-E4DE-40A5-8796-8E2C5AFB5CA4}">
  <sheetPr>
    <pageSetUpPr fitToPage="1"/>
  </sheetPr>
  <dimension ref="B2:O108"/>
  <sheetViews>
    <sheetView topLeftCell="A78" workbookViewId="0">
      <selection sqref="A1:P109"/>
    </sheetView>
  </sheetViews>
  <sheetFormatPr defaultColWidth="9.1796875" defaultRowHeight="14.5" x14ac:dyDescent="0.35"/>
  <cols>
    <col min="3" max="4" width="11.54296875" bestFit="1" customWidth="1"/>
    <col min="5" max="5" width="10.81640625" bestFit="1" customWidth="1"/>
    <col min="10" max="11" width="11.54296875" bestFit="1" customWidth="1"/>
    <col min="12" max="12" width="10.81640625" bestFit="1" customWidth="1"/>
  </cols>
  <sheetData>
    <row r="2" spans="2:15" ht="19" x14ac:dyDescent="0.4">
      <c r="B2" s="27" t="s">
        <v>25</v>
      </c>
      <c r="C2" s="28"/>
      <c r="D2" s="28"/>
      <c r="E2" s="28"/>
      <c r="F2" s="28"/>
      <c r="G2" s="28"/>
      <c r="H2" s="29"/>
      <c r="I2" s="28"/>
      <c r="J2" s="28"/>
      <c r="K2" s="28"/>
      <c r="L2" s="28"/>
      <c r="M2" s="28"/>
    </row>
    <row r="3" spans="2:15" x14ac:dyDescent="0.35">
      <c r="B3" t="s">
        <v>13</v>
      </c>
      <c r="H3" s="30"/>
    </row>
    <row r="4" spans="2:15" x14ac:dyDescent="0.35">
      <c r="B4" t="s">
        <v>14</v>
      </c>
      <c r="H4" s="30"/>
    </row>
    <row r="5" spans="2:15" ht="15.5" x14ac:dyDescent="0.35">
      <c r="B5" s="31" t="str">
        <f>HYPERLINK("#'Contents'!A1", "Back to contents")</f>
        <v>Back to contents</v>
      </c>
      <c r="H5" s="30"/>
    </row>
    <row r="6" spans="2:15" ht="15.5" x14ac:dyDescent="0.35">
      <c r="B6" s="28" t="s">
        <v>15</v>
      </c>
      <c r="C6" s="28"/>
      <c r="D6" s="28"/>
      <c r="E6" s="28"/>
      <c r="F6" s="28"/>
      <c r="G6" s="28"/>
      <c r="H6" s="29"/>
      <c r="I6" s="28" t="s">
        <v>16</v>
      </c>
    </row>
    <row r="7" spans="2:15" ht="15.5" x14ac:dyDescent="0.35">
      <c r="B7" s="32" t="s">
        <v>17</v>
      </c>
      <c r="C7" s="32" t="s">
        <v>18</v>
      </c>
      <c r="D7" s="32" t="s">
        <v>19</v>
      </c>
      <c r="E7" s="32" t="s">
        <v>20</v>
      </c>
      <c r="F7" s="32" t="s">
        <v>21</v>
      </c>
      <c r="G7" s="32" t="s">
        <v>22</v>
      </c>
      <c r="H7" s="33" t="s">
        <v>23</v>
      </c>
      <c r="I7" s="32" t="s">
        <v>17</v>
      </c>
      <c r="J7" s="32" t="s">
        <v>18</v>
      </c>
      <c r="K7" s="32" t="s">
        <v>19</v>
      </c>
      <c r="L7" s="32" t="s">
        <v>20</v>
      </c>
      <c r="M7" s="32" t="s">
        <v>21</v>
      </c>
      <c r="N7" s="32" t="s">
        <v>22</v>
      </c>
      <c r="O7" s="32" t="s">
        <v>23</v>
      </c>
    </row>
    <row r="8" spans="2:15" ht="15.5" x14ac:dyDescent="0.35">
      <c r="B8" s="34">
        <v>0</v>
      </c>
      <c r="C8" s="35">
        <v>4.6119999999999998E-3</v>
      </c>
      <c r="D8" s="35">
        <v>4.6020000000000002E-3</v>
      </c>
      <c r="E8" s="36">
        <v>100000</v>
      </c>
      <c r="F8" s="36">
        <v>460.2</v>
      </c>
      <c r="G8" s="37">
        <v>79.12</v>
      </c>
      <c r="H8" s="30">
        <f>Males_2021_2023[[#This Row],[age]]+Males_2021_2023[[#This Row],[ex]]</f>
        <v>79.12</v>
      </c>
      <c r="I8" s="34">
        <v>0</v>
      </c>
      <c r="J8" s="35">
        <v>3.6380000000000002E-3</v>
      </c>
      <c r="K8" s="35">
        <v>3.6310000000000001E-3</v>
      </c>
      <c r="L8" s="36">
        <v>100000</v>
      </c>
      <c r="M8" s="36">
        <v>363.1</v>
      </c>
      <c r="N8" s="37">
        <v>83.02</v>
      </c>
      <c r="O8" s="33">
        <f>Females_2021_2023[[#This Row],[age]]+Females_2021_2023[[#This Row],[ex]]</f>
        <v>83.02</v>
      </c>
    </row>
    <row r="9" spans="2:15" ht="15.5" x14ac:dyDescent="0.35">
      <c r="B9" s="34">
        <v>1</v>
      </c>
      <c r="C9" s="35">
        <v>2.4699999999999999E-4</v>
      </c>
      <c r="D9" s="35">
        <v>2.4699999999999999E-4</v>
      </c>
      <c r="E9" s="36">
        <v>99539.8</v>
      </c>
      <c r="F9" s="36">
        <v>24.6</v>
      </c>
      <c r="G9" s="37">
        <v>78.489999999999995</v>
      </c>
      <c r="H9" s="30">
        <f>Males_2021_2023[[#This Row],[age]]+Males_2021_2023[[#This Row],[ex]]</f>
        <v>79.489999999999995</v>
      </c>
      <c r="I9" s="34">
        <v>1</v>
      </c>
      <c r="J9" s="35">
        <v>2.0699999999999999E-4</v>
      </c>
      <c r="K9" s="35">
        <v>2.0599999999999999E-4</v>
      </c>
      <c r="L9" s="36">
        <v>99636.9</v>
      </c>
      <c r="M9" s="36">
        <v>20.6</v>
      </c>
      <c r="N9" s="37">
        <v>82.32</v>
      </c>
      <c r="O9" s="33">
        <f>Females_2021_2023[[#This Row],[age]]+Females_2021_2023[[#This Row],[ex]]</f>
        <v>83.32</v>
      </c>
    </row>
    <row r="10" spans="2:15" ht="15.5" x14ac:dyDescent="0.35">
      <c r="B10" s="34">
        <v>2</v>
      </c>
      <c r="C10" s="35">
        <v>1.7699999999999999E-4</v>
      </c>
      <c r="D10" s="35">
        <v>1.7699999999999999E-4</v>
      </c>
      <c r="E10" s="36">
        <v>99515.3</v>
      </c>
      <c r="F10" s="36">
        <v>17.600000000000001</v>
      </c>
      <c r="G10" s="37">
        <v>77.510000000000005</v>
      </c>
      <c r="H10" s="30">
        <f>Males_2021_2023[[#This Row],[age]]+Males_2021_2023[[#This Row],[ex]]</f>
        <v>79.510000000000005</v>
      </c>
      <c r="I10" s="34">
        <v>2</v>
      </c>
      <c r="J10" s="35">
        <v>1.37E-4</v>
      </c>
      <c r="K10" s="35">
        <v>1.37E-4</v>
      </c>
      <c r="L10" s="36">
        <v>99616.3</v>
      </c>
      <c r="M10" s="36">
        <v>13.7</v>
      </c>
      <c r="N10" s="37">
        <v>81.34</v>
      </c>
      <c r="O10" s="33">
        <f>Females_2021_2023[[#This Row],[age]]+Females_2021_2023[[#This Row],[ex]]</f>
        <v>83.34</v>
      </c>
    </row>
    <row r="11" spans="2:15" ht="15.5" x14ac:dyDescent="0.35">
      <c r="B11" s="34">
        <v>3</v>
      </c>
      <c r="C11" s="35">
        <v>1.15E-4</v>
      </c>
      <c r="D11" s="35">
        <v>1.15E-4</v>
      </c>
      <c r="E11" s="36">
        <v>99497.600000000006</v>
      </c>
      <c r="F11" s="36">
        <v>11.4</v>
      </c>
      <c r="G11" s="37">
        <v>76.52</v>
      </c>
      <c r="H11" s="30">
        <f>Males_2021_2023[[#This Row],[age]]+Males_2021_2023[[#This Row],[ex]]</f>
        <v>79.52</v>
      </c>
      <c r="I11" s="34">
        <v>3</v>
      </c>
      <c r="J11" s="35">
        <v>9.8999999999999994E-5</v>
      </c>
      <c r="K11" s="35">
        <v>9.8999999999999994E-5</v>
      </c>
      <c r="L11" s="36">
        <v>99602.6</v>
      </c>
      <c r="M11" s="36">
        <v>9.8000000000000007</v>
      </c>
      <c r="N11" s="37">
        <v>80.349999999999994</v>
      </c>
      <c r="O11" s="33">
        <f>Females_2021_2023[[#This Row],[age]]+Females_2021_2023[[#This Row],[ex]]</f>
        <v>83.35</v>
      </c>
    </row>
    <row r="12" spans="2:15" ht="15.5" x14ac:dyDescent="0.35">
      <c r="B12" s="34">
        <v>4</v>
      </c>
      <c r="C12" s="35">
        <v>1E-4</v>
      </c>
      <c r="D12" s="35">
        <v>1E-4</v>
      </c>
      <c r="E12" s="36">
        <v>99486.2</v>
      </c>
      <c r="F12" s="36">
        <v>9.9</v>
      </c>
      <c r="G12" s="37">
        <v>75.53</v>
      </c>
      <c r="H12" s="30">
        <f>Males_2021_2023[[#This Row],[age]]+Males_2021_2023[[#This Row],[ex]]</f>
        <v>79.53</v>
      </c>
      <c r="I12" s="34">
        <v>4</v>
      </c>
      <c r="J12" s="35">
        <v>8.1000000000000004E-5</v>
      </c>
      <c r="K12" s="35">
        <v>8.1000000000000004E-5</v>
      </c>
      <c r="L12" s="36">
        <v>99592.8</v>
      </c>
      <c r="M12" s="36">
        <v>8.1</v>
      </c>
      <c r="N12" s="37">
        <v>79.36</v>
      </c>
      <c r="O12" s="33">
        <f>Females_2021_2023[[#This Row],[age]]+Females_2021_2023[[#This Row],[ex]]</f>
        <v>83.36</v>
      </c>
    </row>
    <row r="13" spans="2:15" ht="15.5" x14ac:dyDescent="0.35">
      <c r="B13" s="34">
        <v>5</v>
      </c>
      <c r="C13" s="35">
        <v>9.7E-5</v>
      </c>
      <c r="D13" s="35">
        <v>9.7E-5</v>
      </c>
      <c r="E13" s="36">
        <v>99476.3</v>
      </c>
      <c r="F13" s="36">
        <v>9.6</v>
      </c>
      <c r="G13" s="37">
        <v>74.540000000000006</v>
      </c>
      <c r="H13" s="30">
        <f>Males_2021_2023[[#This Row],[age]]+Males_2021_2023[[#This Row],[ex]]</f>
        <v>79.540000000000006</v>
      </c>
      <c r="I13" s="34">
        <v>5</v>
      </c>
      <c r="J13" s="35">
        <v>6.9999999999999994E-5</v>
      </c>
      <c r="K13" s="35">
        <v>6.9999999999999994E-5</v>
      </c>
      <c r="L13" s="36">
        <v>99584.7</v>
      </c>
      <c r="M13" s="36">
        <v>7</v>
      </c>
      <c r="N13" s="37">
        <v>78.36</v>
      </c>
      <c r="O13" s="33">
        <f>Females_2021_2023[[#This Row],[age]]+Females_2021_2023[[#This Row],[ex]]</f>
        <v>83.36</v>
      </c>
    </row>
    <row r="14" spans="2:15" ht="15.5" x14ac:dyDescent="0.35">
      <c r="B14" s="34">
        <v>6</v>
      </c>
      <c r="C14" s="35">
        <v>8.0000000000000007E-5</v>
      </c>
      <c r="D14" s="35">
        <v>8.0000000000000007E-5</v>
      </c>
      <c r="E14" s="36">
        <v>99466.7</v>
      </c>
      <c r="F14" s="36">
        <v>7.9</v>
      </c>
      <c r="G14" s="37">
        <v>73.540000000000006</v>
      </c>
      <c r="H14" s="30">
        <f>Males_2021_2023[[#This Row],[age]]+Males_2021_2023[[#This Row],[ex]]</f>
        <v>79.540000000000006</v>
      </c>
      <c r="I14" s="34">
        <v>6</v>
      </c>
      <c r="J14" s="35">
        <v>7.4999999999999993E-5</v>
      </c>
      <c r="K14" s="35">
        <v>7.4999999999999993E-5</v>
      </c>
      <c r="L14" s="36">
        <v>99577.7</v>
      </c>
      <c r="M14" s="36">
        <v>7.5</v>
      </c>
      <c r="N14" s="37">
        <v>77.37</v>
      </c>
      <c r="O14" s="33">
        <f>Females_2021_2023[[#This Row],[age]]+Females_2021_2023[[#This Row],[ex]]</f>
        <v>83.37</v>
      </c>
    </row>
    <row r="15" spans="2:15" ht="15.5" x14ac:dyDescent="0.35">
      <c r="B15" s="34">
        <v>7</v>
      </c>
      <c r="C15" s="35">
        <v>8.0000000000000007E-5</v>
      </c>
      <c r="D15" s="35">
        <v>8.0000000000000007E-5</v>
      </c>
      <c r="E15" s="36">
        <v>99458.7</v>
      </c>
      <c r="F15" s="36">
        <v>8</v>
      </c>
      <c r="G15" s="37">
        <v>72.55</v>
      </c>
      <c r="H15" s="30">
        <f>Males_2021_2023[[#This Row],[age]]+Males_2021_2023[[#This Row],[ex]]</f>
        <v>79.55</v>
      </c>
      <c r="I15" s="34">
        <v>7</v>
      </c>
      <c r="J15" s="35">
        <v>6.2000000000000003E-5</v>
      </c>
      <c r="K15" s="35">
        <v>6.2000000000000003E-5</v>
      </c>
      <c r="L15" s="36">
        <v>99570.2</v>
      </c>
      <c r="M15" s="36">
        <v>6.2</v>
      </c>
      <c r="N15" s="37">
        <v>76.37</v>
      </c>
      <c r="O15" s="33">
        <f>Females_2021_2023[[#This Row],[age]]+Females_2021_2023[[#This Row],[ex]]</f>
        <v>83.37</v>
      </c>
    </row>
    <row r="16" spans="2:15" ht="15.5" x14ac:dyDescent="0.35">
      <c r="B16" s="34">
        <v>8</v>
      </c>
      <c r="C16" s="35">
        <v>7.8999999999999996E-5</v>
      </c>
      <c r="D16" s="35">
        <v>7.8999999999999996E-5</v>
      </c>
      <c r="E16" s="36">
        <v>99450.7</v>
      </c>
      <c r="F16" s="36">
        <v>7.8</v>
      </c>
      <c r="G16" s="37">
        <v>71.56</v>
      </c>
      <c r="H16" s="30">
        <f>Males_2021_2023[[#This Row],[age]]+Males_2021_2023[[#This Row],[ex]]</f>
        <v>79.56</v>
      </c>
      <c r="I16" s="34">
        <v>8</v>
      </c>
      <c r="J16" s="35">
        <v>6.0999999999999999E-5</v>
      </c>
      <c r="K16" s="35">
        <v>6.0999999999999999E-5</v>
      </c>
      <c r="L16" s="36">
        <v>99564</v>
      </c>
      <c r="M16" s="36">
        <v>6</v>
      </c>
      <c r="N16" s="37">
        <v>75.38</v>
      </c>
      <c r="O16" s="33">
        <f>Females_2021_2023[[#This Row],[age]]+Females_2021_2023[[#This Row],[ex]]</f>
        <v>83.38</v>
      </c>
    </row>
    <row r="17" spans="2:15" ht="15.5" x14ac:dyDescent="0.35">
      <c r="B17" s="34">
        <v>9</v>
      </c>
      <c r="C17" s="35">
        <v>9.1000000000000003E-5</v>
      </c>
      <c r="D17" s="35">
        <v>9.1000000000000003E-5</v>
      </c>
      <c r="E17" s="36">
        <v>99442.9</v>
      </c>
      <c r="F17" s="36">
        <v>9.1</v>
      </c>
      <c r="G17" s="37">
        <v>70.56</v>
      </c>
      <c r="H17" s="30">
        <f>Males_2021_2023[[#This Row],[age]]+Males_2021_2023[[#This Row],[ex]]</f>
        <v>79.56</v>
      </c>
      <c r="I17" s="34">
        <v>9</v>
      </c>
      <c r="J17" s="35">
        <v>6.0000000000000002E-5</v>
      </c>
      <c r="K17" s="35">
        <v>6.0000000000000002E-5</v>
      </c>
      <c r="L17" s="36">
        <v>99558</v>
      </c>
      <c r="M17" s="36">
        <v>6</v>
      </c>
      <c r="N17" s="37">
        <v>74.38</v>
      </c>
      <c r="O17" s="33">
        <f>Females_2021_2023[[#This Row],[age]]+Females_2021_2023[[#This Row],[ex]]</f>
        <v>83.38</v>
      </c>
    </row>
    <row r="18" spans="2:15" ht="15.5" x14ac:dyDescent="0.35">
      <c r="B18" s="34">
        <v>10</v>
      </c>
      <c r="C18" s="35">
        <v>6.9999999999999994E-5</v>
      </c>
      <c r="D18" s="35">
        <v>6.9999999999999994E-5</v>
      </c>
      <c r="E18" s="36">
        <v>99433.8</v>
      </c>
      <c r="F18" s="36">
        <v>7</v>
      </c>
      <c r="G18" s="37">
        <v>69.569999999999993</v>
      </c>
      <c r="H18" s="30">
        <f>Males_2021_2023[[#This Row],[age]]+Males_2021_2023[[#This Row],[ex]]</f>
        <v>79.569999999999993</v>
      </c>
      <c r="I18" s="34">
        <v>10</v>
      </c>
      <c r="J18" s="35">
        <v>7.6000000000000004E-5</v>
      </c>
      <c r="K18" s="35">
        <v>7.6000000000000004E-5</v>
      </c>
      <c r="L18" s="36">
        <v>99552</v>
      </c>
      <c r="M18" s="36">
        <v>7.5</v>
      </c>
      <c r="N18" s="37">
        <v>73.39</v>
      </c>
      <c r="O18" s="33">
        <f>Females_2021_2023[[#This Row],[age]]+Females_2021_2023[[#This Row],[ex]]</f>
        <v>83.39</v>
      </c>
    </row>
    <row r="19" spans="2:15" ht="15.5" x14ac:dyDescent="0.35">
      <c r="B19" s="34">
        <v>11</v>
      </c>
      <c r="C19" s="35">
        <v>9.5000000000000005E-5</v>
      </c>
      <c r="D19" s="35">
        <v>9.5000000000000005E-5</v>
      </c>
      <c r="E19" s="36">
        <v>99426.8</v>
      </c>
      <c r="F19" s="36">
        <v>9.4</v>
      </c>
      <c r="G19" s="37">
        <v>68.569999999999993</v>
      </c>
      <c r="H19" s="30">
        <f>Males_2021_2023[[#This Row],[age]]+Males_2021_2023[[#This Row],[ex]]</f>
        <v>79.569999999999993</v>
      </c>
      <c r="I19" s="34">
        <v>11</v>
      </c>
      <c r="J19" s="35">
        <v>6.2000000000000003E-5</v>
      </c>
      <c r="K19" s="35">
        <v>6.2000000000000003E-5</v>
      </c>
      <c r="L19" s="36">
        <v>99544.5</v>
      </c>
      <c r="M19" s="36">
        <v>6.2</v>
      </c>
      <c r="N19" s="37">
        <v>72.39</v>
      </c>
      <c r="O19" s="33">
        <f>Females_2021_2023[[#This Row],[age]]+Females_2021_2023[[#This Row],[ex]]</f>
        <v>83.39</v>
      </c>
    </row>
    <row r="20" spans="2:15" ht="15.5" x14ac:dyDescent="0.35">
      <c r="B20" s="34">
        <v>12</v>
      </c>
      <c r="C20" s="35">
        <v>9.6000000000000002E-5</v>
      </c>
      <c r="D20" s="35">
        <v>9.6000000000000002E-5</v>
      </c>
      <c r="E20" s="36">
        <v>99417.4</v>
      </c>
      <c r="F20" s="36">
        <v>9.6</v>
      </c>
      <c r="G20" s="37">
        <v>67.58</v>
      </c>
      <c r="H20" s="30">
        <f>Males_2021_2023[[#This Row],[age]]+Males_2021_2023[[#This Row],[ex]]</f>
        <v>79.58</v>
      </c>
      <c r="I20" s="34">
        <v>12</v>
      </c>
      <c r="J20" s="35">
        <v>6.6000000000000005E-5</v>
      </c>
      <c r="K20" s="35">
        <v>6.6000000000000005E-5</v>
      </c>
      <c r="L20" s="36">
        <v>99538.3</v>
      </c>
      <c r="M20" s="36">
        <v>6.6</v>
      </c>
      <c r="N20" s="37">
        <v>71.400000000000006</v>
      </c>
      <c r="O20" s="33">
        <f>Females_2021_2023[[#This Row],[age]]+Females_2021_2023[[#This Row],[ex]]</f>
        <v>83.4</v>
      </c>
    </row>
    <row r="21" spans="2:15" ht="15.5" x14ac:dyDescent="0.35">
      <c r="B21" s="34">
        <v>13</v>
      </c>
      <c r="C21" s="35">
        <v>1.15E-4</v>
      </c>
      <c r="D21" s="35">
        <v>1.15E-4</v>
      </c>
      <c r="E21" s="36">
        <v>99407.8</v>
      </c>
      <c r="F21" s="36">
        <v>11.4</v>
      </c>
      <c r="G21" s="37">
        <v>66.58</v>
      </c>
      <c r="H21" s="30">
        <f>Males_2021_2023[[#This Row],[age]]+Males_2021_2023[[#This Row],[ex]]</f>
        <v>79.58</v>
      </c>
      <c r="I21" s="34">
        <v>13</v>
      </c>
      <c r="J21" s="35">
        <v>9.3999999999999994E-5</v>
      </c>
      <c r="K21" s="35">
        <v>9.3999999999999994E-5</v>
      </c>
      <c r="L21" s="36">
        <v>99531.8</v>
      </c>
      <c r="M21" s="36">
        <v>9.4</v>
      </c>
      <c r="N21" s="37">
        <v>70.400000000000006</v>
      </c>
      <c r="O21" s="33">
        <f>Females_2021_2023[[#This Row],[age]]+Females_2021_2023[[#This Row],[ex]]</f>
        <v>83.4</v>
      </c>
    </row>
    <row r="22" spans="2:15" ht="15.5" x14ac:dyDescent="0.35">
      <c r="B22" s="34">
        <v>14</v>
      </c>
      <c r="C22" s="35">
        <v>1.3899999999999999E-4</v>
      </c>
      <c r="D22" s="35">
        <v>1.3899999999999999E-4</v>
      </c>
      <c r="E22" s="36">
        <v>99396.4</v>
      </c>
      <c r="F22" s="36">
        <v>13.9</v>
      </c>
      <c r="G22" s="37">
        <v>65.59</v>
      </c>
      <c r="H22" s="30">
        <f>Males_2021_2023[[#This Row],[age]]+Males_2021_2023[[#This Row],[ex]]</f>
        <v>79.59</v>
      </c>
      <c r="I22" s="34">
        <v>14</v>
      </c>
      <c r="J22" s="35">
        <v>1.01E-4</v>
      </c>
      <c r="K22" s="35">
        <v>1.01E-4</v>
      </c>
      <c r="L22" s="36">
        <v>99522.4</v>
      </c>
      <c r="M22" s="36">
        <v>10.1</v>
      </c>
      <c r="N22" s="37">
        <v>69.41</v>
      </c>
      <c r="O22" s="33">
        <f>Females_2021_2023[[#This Row],[age]]+Females_2021_2023[[#This Row],[ex]]</f>
        <v>83.41</v>
      </c>
    </row>
    <row r="23" spans="2:15" ht="15.5" x14ac:dyDescent="0.35">
      <c r="B23" s="34">
        <v>15</v>
      </c>
      <c r="C23" s="35">
        <v>1.73E-4</v>
      </c>
      <c r="D23" s="35">
        <v>1.73E-4</v>
      </c>
      <c r="E23" s="36">
        <v>99382.6</v>
      </c>
      <c r="F23" s="36">
        <v>17.2</v>
      </c>
      <c r="G23" s="37">
        <v>64.599999999999994</v>
      </c>
      <c r="H23" s="30">
        <f>Males_2021_2023[[#This Row],[age]]+Males_2021_2023[[#This Row],[ex]]</f>
        <v>79.599999999999994</v>
      </c>
      <c r="I23" s="34">
        <v>15</v>
      </c>
      <c r="J23" s="35">
        <v>1.17E-4</v>
      </c>
      <c r="K23" s="35">
        <v>1.17E-4</v>
      </c>
      <c r="L23" s="36">
        <v>99512.3</v>
      </c>
      <c r="M23" s="36">
        <v>11.6</v>
      </c>
      <c r="N23" s="37">
        <v>68.42</v>
      </c>
      <c r="O23" s="33">
        <f>Females_2021_2023[[#This Row],[age]]+Females_2021_2023[[#This Row],[ex]]</f>
        <v>83.42</v>
      </c>
    </row>
    <row r="24" spans="2:15" ht="15.5" x14ac:dyDescent="0.35">
      <c r="B24" s="34">
        <v>16</v>
      </c>
      <c r="C24" s="35">
        <v>2.5700000000000001E-4</v>
      </c>
      <c r="D24" s="35">
        <v>2.5700000000000001E-4</v>
      </c>
      <c r="E24" s="36">
        <v>99365.3</v>
      </c>
      <c r="F24" s="36">
        <v>25.5</v>
      </c>
      <c r="G24" s="37">
        <v>63.61</v>
      </c>
      <c r="H24" s="30">
        <f>Males_2021_2023[[#This Row],[age]]+Males_2021_2023[[#This Row],[ex]]</f>
        <v>79.61</v>
      </c>
      <c r="I24" s="34">
        <v>16</v>
      </c>
      <c r="J24" s="35">
        <v>1.17E-4</v>
      </c>
      <c r="K24" s="35">
        <v>1.17E-4</v>
      </c>
      <c r="L24" s="36">
        <v>99500.7</v>
      </c>
      <c r="M24" s="36">
        <v>11.6</v>
      </c>
      <c r="N24" s="37">
        <v>67.42</v>
      </c>
      <c r="O24" s="33">
        <f>Females_2021_2023[[#This Row],[age]]+Females_2021_2023[[#This Row],[ex]]</f>
        <v>83.42</v>
      </c>
    </row>
    <row r="25" spans="2:15" ht="15.5" x14ac:dyDescent="0.35">
      <c r="B25" s="34">
        <v>17</v>
      </c>
      <c r="C25" s="35">
        <v>2.8800000000000001E-4</v>
      </c>
      <c r="D25" s="35">
        <v>2.8800000000000001E-4</v>
      </c>
      <c r="E25" s="36">
        <v>99339.8</v>
      </c>
      <c r="F25" s="36">
        <v>28.6</v>
      </c>
      <c r="G25" s="37">
        <v>62.63</v>
      </c>
      <c r="H25" s="30">
        <f>Males_2021_2023[[#This Row],[age]]+Males_2021_2023[[#This Row],[ex]]</f>
        <v>79.63</v>
      </c>
      <c r="I25" s="34">
        <v>17</v>
      </c>
      <c r="J25" s="35">
        <v>1.6899999999999999E-4</v>
      </c>
      <c r="K25" s="35">
        <v>1.6899999999999999E-4</v>
      </c>
      <c r="L25" s="36">
        <v>99489.1</v>
      </c>
      <c r="M25" s="36">
        <v>16.8</v>
      </c>
      <c r="N25" s="37">
        <v>66.430000000000007</v>
      </c>
      <c r="O25" s="33">
        <f>Females_2021_2023[[#This Row],[age]]+Females_2021_2023[[#This Row],[ex]]</f>
        <v>83.43</v>
      </c>
    </row>
    <row r="26" spans="2:15" ht="15.5" x14ac:dyDescent="0.35">
      <c r="B26" s="34">
        <v>18</v>
      </c>
      <c r="C26" s="35">
        <v>4.3800000000000002E-4</v>
      </c>
      <c r="D26" s="35">
        <v>4.3800000000000002E-4</v>
      </c>
      <c r="E26" s="36">
        <v>99311.2</v>
      </c>
      <c r="F26" s="36">
        <v>43.5</v>
      </c>
      <c r="G26" s="37">
        <v>61.65</v>
      </c>
      <c r="H26" s="30">
        <f>Males_2021_2023[[#This Row],[age]]+Males_2021_2023[[#This Row],[ex]]</f>
        <v>79.650000000000006</v>
      </c>
      <c r="I26" s="34">
        <v>18</v>
      </c>
      <c r="J26" s="35">
        <v>1.92E-4</v>
      </c>
      <c r="K26" s="35">
        <v>1.92E-4</v>
      </c>
      <c r="L26" s="36">
        <v>99472.3</v>
      </c>
      <c r="M26" s="36">
        <v>19.100000000000001</v>
      </c>
      <c r="N26" s="37">
        <v>65.44</v>
      </c>
      <c r="O26" s="33">
        <f>Females_2021_2023[[#This Row],[age]]+Females_2021_2023[[#This Row],[ex]]</f>
        <v>83.44</v>
      </c>
    </row>
    <row r="27" spans="2:15" ht="15.5" x14ac:dyDescent="0.35">
      <c r="B27" s="34">
        <v>19</v>
      </c>
      <c r="C27" s="35">
        <v>4.9299999999999995E-4</v>
      </c>
      <c r="D27" s="35">
        <v>4.9299999999999995E-4</v>
      </c>
      <c r="E27" s="36">
        <v>99267.7</v>
      </c>
      <c r="F27" s="36">
        <v>49</v>
      </c>
      <c r="G27" s="37">
        <v>60.67</v>
      </c>
      <c r="H27" s="30">
        <f>Males_2021_2023[[#This Row],[age]]+Males_2021_2023[[#This Row],[ex]]</f>
        <v>79.67</v>
      </c>
      <c r="I27" s="34">
        <v>19</v>
      </c>
      <c r="J27" s="35">
        <v>1.9799999999999999E-4</v>
      </c>
      <c r="K27" s="35">
        <v>1.9799999999999999E-4</v>
      </c>
      <c r="L27" s="36">
        <v>99453.2</v>
      </c>
      <c r="M27" s="36">
        <v>19.7</v>
      </c>
      <c r="N27" s="37">
        <v>64.459999999999994</v>
      </c>
      <c r="O27" s="33">
        <f>Females_2021_2023[[#This Row],[age]]+Females_2021_2023[[#This Row],[ex]]</f>
        <v>83.46</v>
      </c>
    </row>
    <row r="28" spans="2:15" ht="15.5" x14ac:dyDescent="0.35">
      <c r="B28" s="34">
        <v>20</v>
      </c>
      <c r="C28" s="35">
        <v>4.57E-4</v>
      </c>
      <c r="D28" s="35">
        <v>4.57E-4</v>
      </c>
      <c r="E28" s="36">
        <v>99218.8</v>
      </c>
      <c r="F28" s="36">
        <v>45.3</v>
      </c>
      <c r="G28" s="37">
        <v>59.7</v>
      </c>
      <c r="H28" s="30">
        <f>Males_2021_2023[[#This Row],[age]]+Males_2021_2023[[#This Row],[ex]]</f>
        <v>79.7</v>
      </c>
      <c r="I28" s="34">
        <v>20</v>
      </c>
      <c r="J28" s="35">
        <v>2.23E-4</v>
      </c>
      <c r="K28" s="35">
        <v>2.22E-4</v>
      </c>
      <c r="L28" s="36">
        <v>99433.4</v>
      </c>
      <c r="M28" s="36">
        <v>22.1</v>
      </c>
      <c r="N28" s="37">
        <v>63.47</v>
      </c>
      <c r="O28" s="33">
        <f>Females_2021_2023[[#This Row],[age]]+Females_2021_2023[[#This Row],[ex]]</f>
        <v>83.47</v>
      </c>
    </row>
    <row r="29" spans="2:15" ht="15.5" x14ac:dyDescent="0.35">
      <c r="B29" s="34">
        <v>21</v>
      </c>
      <c r="C29" s="35">
        <v>5.1000000000000004E-4</v>
      </c>
      <c r="D29" s="35">
        <v>5.0900000000000001E-4</v>
      </c>
      <c r="E29" s="36">
        <v>99173.5</v>
      </c>
      <c r="F29" s="36">
        <v>50.5</v>
      </c>
      <c r="G29" s="37">
        <v>58.73</v>
      </c>
      <c r="H29" s="30">
        <f>Males_2021_2023[[#This Row],[age]]+Males_2021_2023[[#This Row],[ex]]</f>
        <v>79.72999999999999</v>
      </c>
      <c r="I29" s="34">
        <v>21</v>
      </c>
      <c r="J29" s="35">
        <v>2.24E-4</v>
      </c>
      <c r="K29" s="35">
        <v>2.24E-4</v>
      </c>
      <c r="L29" s="36">
        <v>99411.3</v>
      </c>
      <c r="M29" s="36">
        <v>22.3</v>
      </c>
      <c r="N29" s="37">
        <v>62.48</v>
      </c>
      <c r="O29" s="33">
        <f>Females_2021_2023[[#This Row],[age]]+Females_2021_2023[[#This Row],[ex]]</f>
        <v>83.47999999999999</v>
      </c>
    </row>
    <row r="30" spans="2:15" ht="15.5" x14ac:dyDescent="0.35">
      <c r="B30" s="34">
        <v>22</v>
      </c>
      <c r="C30" s="35">
        <v>5.1900000000000004E-4</v>
      </c>
      <c r="D30" s="35">
        <v>5.1900000000000004E-4</v>
      </c>
      <c r="E30" s="36">
        <v>99122.9</v>
      </c>
      <c r="F30" s="36">
        <v>51.4</v>
      </c>
      <c r="G30" s="37">
        <v>57.76</v>
      </c>
      <c r="H30" s="30">
        <f>Males_2021_2023[[#This Row],[age]]+Males_2021_2023[[#This Row],[ex]]</f>
        <v>79.759999999999991</v>
      </c>
      <c r="I30" s="34">
        <v>22</v>
      </c>
      <c r="J30" s="35">
        <v>2.1800000000000001E-4</v>
      </c>
      <c r="K30" s="35">
        <v>2.1800000000000001E-4</v>
      </c>
      <c r="L30" s="36">
        <v>99389</v>
      </c>
      <c r="M30" s="36">
        <v>21.7</v>
      </c>
      <c r="N30" s="37">
        <v>61.5</v>
      </c>
      <c r="O30" s="33">
        <f>Females_2021_2023[[#This Row],[age]]+Females_2021_2023[[#This Row],[ex]]</f>
        <v>83.5</v>
      </c>
    </row>
    <row r="31" spans="2:15" ht="15.5" x14ac:dyDescent="0.35">
      <c r="B31" s="34">
        <v>23</v>
      </c>
      <c r="C31" s="35">
        <v>5.5400000000000002E-4</v>
      </c>
      <c r="D31" s="35">
        <v>5.53E-4</v>
      </c>
      <c r="E31" s="36">
        <v>99071.5</v>
      </c>
      <c r="F31" s="36">
        <v>54.8</v>
      </c>
      <c r="G31" s="37">
        <v>56.79</v>
      </c>
      <c r="H31" s="30">
        <f>Males_2021_2023[[#This Row],[age]]+Males_2021_2023[[#This Row],[ex]]</f>
        <v>79.789999999999992</v>
      </c>
      <c r="I31" s="34">
        <v>23</v>
      </c>
      <c r="J31" s="35">
        <v>2.32E-4</v>
      </c>
      <c r="K31" s="35">
        <v>2.32E-4</v>
      </c>
      <c r="L31" s="36">
        <v>99367.3</v>
      </c>
      <c r="M31" s="36">
        <v>23.1</v>
      </c>
      <c r="N31" s="37">
        <v>60.51</v>
      </c>
      <c r="O31" s="33">
        <f>Females_2021_2023[[#This Row],[age]]+Females_2021_2023[[#This Row],[ex]]</f>
        <v>83.509999999999991</v>
      </c>
    </row>
    <row r="32" spans="2:15" ht="15.5" x14ac:dyDescent="0.35">
      <c r="B32" s="34">
        <v>24</v>
      </c>
      <c r="C32" s="35">
        <v>5.3600000000000002E-4</v>
      </c>
      <c r="D32" s="35">
        <v>5.3600000000000002E-4</v>
      </c>
      <c r="E32" s="36">
        <v>99016.7</v>
      </c>
      <c r="F32" s="36">
        <v>53.1</v>
      </c>
      <c r="G32" s="37">
        <v>55.82</v>
      </c>
      <c r="H32" s="30">
        <f>Males_2021_2023[[#This Row],[age]]+Males_2021_2023[[#This Row],[ex]]</f>
        <v>79.819999999999993</v>
      </c>
      <c r="I32" s="34">
        <v>24</v>
      </c>
      <c r="J32" s="35">
        <v>2.5099999999999998E-4</v>
      </c>
      <c r="K32" s="35">
        <v>2.5099999999999998E-4</v>
      </c>
      <c r="L32" s="36">
        <v>99344.2</v>
      </c>
      <c r="M32" s="36">
        <v>24.9</v>
      </c>
      <c r="N32" s="37">
        <v>59.52</v>
      </c>
      <c r="O32" s="33">
        <f>Females_2021_2023[[#This Row],[age]]+Females_2021_2023[[#This Row],[ex]]</f>
        <v>83.52000000000001</v>
      </c>
    </row>
    <row r="33" spans="2:15" ht="15.5" x14ac:dyDescent="0.35">
      <c r="B33" s="34">
        <v>25</v>
      </c>
      <c r="C33" s="35">
        <v>5.4100000000000003E-4</v>
      </c>
      <c r="D33" s="35">
        <v>5.4000000000000001E-4</v>
      </c>
      <c r="E33" s="36">
        <v>98963.6</v>
      </c>
      <c r="F33" s="36">
        <v>53.5</v>
      </c>
      <c r="G33" s="37">
        <v>54.85</v>
      </c>
      <c r="H33" s="30">
        <f>Males_2021_2023[[#This Row],[age]]+Males_2021_2023[[#This Row],[ex]]</f>
        <v>79.849999999999994</v>
      </c>
      <c r="I33" s="34">
        <v>25</v>
      </c>
      <c r="J33" s="35">
        <v>2.3599999999999999E-4</v>
      </c>
      <c r="K33" s="35">
        <v>2.3599999999999999E-4</v>
      </c>
      <c r="L33" s="36">
        <v>99319.3</v>
      </c>
      <c r="M33" s="36">
        <v>23.4</v>
      </c>
      <c r="N33" s="37">
        <v>58.54</v>
      </c>
      <c r="O33" s="33">
        <f>Females_2021_2023[[#This Row],[age]]+Females_2021_2023[[#This Row],[ex]]</f>
        <v>83.539999999999992</v>
      </c>
    </row>
    <row r="34" spans="2:15" ht="15.5" x14ac:dyDescent="0.35">
      <c r="B34" s="34">
        <v>26</v>
      </c>
      <c r="C34" s="35">
        <v>6.4199999999999999E-4</v>
      </c>
      <c r="D34" s="35">
        <v>6.4199999999999999E-4</v>
      </c>
      <c r="E34" s="36">
        <v>98910.1</v>
      </c>
      <c r="F34" s="36">
        <v>63.5</v>
      </c>
      <c r="G34" s="37">
        <v>53.88</v>
      </c>
      <c r="H34" s="30">
        <f>Males_2021_2023[[#This Row],[age]]+Males_2021_2023[[#This Row],[ex]]</f>
        <v>79.88</v>
      </c>
      <c r="I34" s="34">
        <v>26</v>
      </c>
      <c r="J34" s="35">
        <v>2.5000000000000001E-4</v>
      </c>
      <c r="K34" s="35">
        <v>2.5000000000000001E-4</v>
      </c>
      <c r="L34" s="36">
        <v>99295.9</v>
      </c>
      <c r="M34" s="36">
        <v>24.8</v>
      </c>
      <c r="N34" s="37">
        <v>57.55</v>
      </c>
      <c r="O34" s="33">
        <f>Females_2021_2023[[#This Row],[age]]+Females_2021_2023[[#This Row],[ex]]</f>
        <v>83.55</v>
      </c>
    </row>
    <row r="35" spans="2:15" ht="15.5" x14ac:dyDescent="0.35">
      <c r="B35" s="34">
        <v>27</v>
      </c>
      <c r="C35" s="35">
        <v>5.9999999999999995E-4</v>
      </c>
      <c r="D35" s="35">
        <v>5.9999999999999995E-4</v>
      </c>
      <c r="E35" s="36">
        <v>98846.7</v>
      </c>
      <c r="F35" s="36">
        <v>59.3</v>
      </c>
      <c r="G35" s="37">
        <v>52.91</v>
      </c>
      <c r="H35" s="30">
        <f>Males_2021_2023[[#This Row],[age]]+Males_2021_2023[[#This Row],[ex]]</f>
        <v>79.91</v>
      </c>
      <c r="I35" s="34">
        <v>27</v>
      </c>
      <c r="J35" s="35">
        <v>3.0299999999999999E-4</v>
      </c>
      <c r="K35" s="35">
        <v>3.0299999999999999E-4</v>
      </c>
      <c r="L35" s="36">
        <v>99271.1</v>
      </c>
      <c r="M35" s="36">
        <v>30.1</v>
      </c>
      <c r="N35" s="37">
        <v>56.57</v>
      </c>
      <c r="O35" s="33">
        <f>Females_2021_2023[[#This Row],[age]]+Females_2021_2023[[#This Row],[ex]]</f>
        <v>83.57</v>
      </c>
    </row>
    <row r="36" spans="2:15" ht="15.5" x14ac:dyDescent="0.35">
      <c r="B36" s="34">
        <v>28</v>
      </c>
      <c r="C36" s="35">
        <v>6.7900000000000002E-4</v>
      </c>
      <c r="D36" s="35">
        <v>6.7900000000000002E-4</v>
      </c>
      <c r="E36" s="36">
        <v>98787.4</v>
      </c>
      <c r="F36" s="36">
        <v>67</v>
      </c>
      <c r="G36" s="37">
        <v>51.95</v>
      </c>
      <c r="H36" s="30">
        <f>Males_2021_2023[[#This Row],[age]]+Males_2021_2023[[#This Row],[ex]]</f>
        <v>79.95</v>
      </c>
      <c r="I36" s="34">
        <v>28</v>
      </c>
      <c r="J36" s="35">
        <v>3.0400000000000002E-4</v>
      </c>
      <c r="K36" s="35">
        <v>3.0299999999999999E-4</v>
      </c>
      <c r="L36" s="36">
        <v>99241</v>
      </c>
      <c r="M36" s="36">
        <v>30.1</v>
      </c>
      <c r="N36" s="37">
        <v>55.58</v>
      </c>
      <c r="O36" s="33">
        <f>Females_2021_2023[[#This Row],[age]]+Females_2021_2023[[#This Row],[ex]]</f>
        <v>83.58</v>
      </c>
    </row>
    <row r="37" spans="2:15" ht="15.5" x14ac:dyDescent="0.35">
      <c r="B37" s="34">
        <v>29</v>
      </c>
      <c r="C37" s="35">
        <v>7.3700000000000002E-4</v>
      </c>
      <c r="D37" s="35">
        <v>7.3700000000000002E-4</v>
      </c>
      <c r="E37" s="36">
        <v>98720.4</v>
      </c>
      <c r="F37" s="36">
        <v>72.7</v>
      </c>
      <c r="G37" s="37">
        <v>50.98</v>
      </c>
      <c r="H37" s="30">
        <f>Males_2021_2023[[#This Row],[age]]+Males_2021_2023[[#This Row],[ex]]</f>
        <v>79.97999999999999</v>
      </c>
      <c r="I37" s="34">
        <v>29</v>
      </c>
      <c r="J37" s="35">
        <v>3.39E-4</v>
      </c>
      <c r="K37" s="35">
        <v>3.39E-4</v>
      </c>
      <c r="L37" s="36">
        <v>99210.9</v>
      </c>
      <c r="M37" s="36">
        <v>33.6</v>
      </c>
      <c r="N37" s="37">
        <v>54.6</v>
      </c>
      <c r="O37" s="33">
        <f>Females_2021_2023[[#This Row],[age]]+Females_2021_2023[[#This Row],[ex]]</f>
        <v>83.6</v>
      </c>
    </row>
    <row r="38" spans="2:15" ht="15.5" x14ac:dyDescent="0.35">
      <c r="B38" s="34">
        <v>30</v>
      </c>
      <c r="C38" s="35">
        <v>7.6900000000000004E-4</v>
      </c>
      <c r="D38" s="35">
        <v>7.6900000000000004E-4</v>
      </c>
      <c r="E38" s="36">
        <v>98647.7</v>
      </c>
      <c r="F38" s="36">
        <v>75.8</v>
      </c>
      <c r="G38" s="37">
        <v>50.02</v>
      </c>
      <c r="H38" s="30">
        <f>Males_2021_2023[[#This Row],[age]]+Males_2021_2023[[#This Row],[ex]]</f>
        <v>80.02000000000001</v>
      </c>
      <c r="I38" s="34">
        <v>30</v>
      </c>
      <c r="J38" s="35">
        <v>3.7100000000000002E-4</v>
      </c>
      <c r="K38" s="35">
        <v>3.7100000000000002E-4</v>
      </c>
      <c r="L38" s="36">
        <v>99177.3</v>
      </c>
      <c r="M38" s="36">
        <v>36.799999999999997</v>
      </c>
      <c r="N38" s="37">
        <v>53.62</v>
      </c>
      <c r="O38" s="33">
        <f>Females_2021_2023[[#This Row],[age]]+Females_2021_2023[[#This Row],[ex]]</f>
        <v>83.62</v>
      </c>
    </row>
    <row r="39" spans="2:15" ht="15.5" x14ac:dyDescent="0.35">
      <c r="B39" s="34">
        <v>31</v>
      </c>
      <c r="C39" s="35">
        <v>8.4800000000000001E-4</v>
      </c>
      <c r="D39" s="35">
        <v>8.4699999999999999E-4</v>
      </c>
      <c r="E39" s="36">
        <v>98571.8</v>
      </c>
      <c r="F39" s="36">
        <v>83.5</v>
      </c>
      <c r="G39" s="37">
        <v>49.06</v>
      </c>
      <c r="H39" s="30">
        <f>Males_2021_2023[[#This Row],[age]]+Males_2021_2023[[#This Row],[ex]]</f>
        <v>80.06</v>
      </c>
      <c r="I39" s="34">
        <v>31</v>
      </c>
      <c r="J39" s="35">
        <v>3.9300000000000001E-4</v>
      </c>
      <c r="K39" s="35">
        <v>3.9300000000000001E-4</v>
      </c>
      <c r="L39" s="36">
        <v>99140.4</v>
      </c>
      <c r="M39" s="36">
        <v>39</v>
      </c>
      <c r="N39" s="37">
        <v>52.64</v>
      </c>
      <c r="O39" s="33">
        <f>Females_2021_2023[[#This Row],[age]]+Females_2021_2023[[#This Row],[ex]]</f>
        <v>83.64</v>
      </c>
    </row>
    <row r="40" spans="2:15" ht="15.5" x14ac:dyDescent="0.35">
      <c r="B40" s="34">
        <v>32</v>
      </c>
      <c r="C40" s="35">
        <v>8.8099999999999995E-4</v>
      </c>
      <c r="D40" s="35">
        <v>8.8000000000000003E-4</v>
      </c>
      <c r="E40" s="36">
        <v>98488.3</v>
      </c>
      <c r="F40" s="36">
        <v>86.7</v>
      </c>
      <c r="G40" s="37">
        <v>48.1</v>
      </c>
      <c r="H40" s="30">
        <f>Males_2021_2023[[#This Row],[age]]+Males_2021_2023[[#This Row],[ex]]</f>
        <v>80.099999999999994</v>
      </c>
      <c r="I40" s="34">
        <v>32</v>
      </c>
      <c r="J40" s="35">
        <v>4.5399999999999998E-4</v>
      </c>
      <c r="K40" s="35">
        <v>4.5399999999999998E-4</v>
      </c>
      <c r="L40" s="36">
        <v>99101.4</v>
      </c>
      <c r="M40" s="36">
        <v>45</v>
      </c>
      <c r="N40" s="37">
        <v>51.66</v>
      </c>
      <c r="O40" s="33">
        <f>Females_2021_2023[[#This Row],[age]]+Females_2021_2023[[#This Row],[ex]]</f>
        <v>83.66</v>
      </c>
    </row>
    <row r="41" spans="2:15" ht="15.5" x14ac:dyDescent="0.35">
      <c r="B41" s="34">
        <v>33</v>
      </c>
      <c r="C41" s="35">
        <v>9.4899999999999997E-4</v>
      </c>
      <c r="D41" s="35">
        <v>9.4899999999999997E-4</v>
      </c>
      <c r="E41" s="36">
        <v>98401.600000000006</v>
      </c>
      <c r="F41" s="36">
        <v>93.3</v>
      </c>
      <c r="G41" s="37">
        <v>47.14</v>
      </c>
      <c r="H41" s="30">
        <f>Males_2021_2023[[#This Row],[age]]+Males_2021_2023[[#This Row],[ex]]</f>
        <v>80.14</v>
      </c>
      <c r="I41" s="34">
        <v>33</v>
      </c>
      <c r="J41" s="35">
        <v>4.8799999999999999E-4</v>
      </c>
      <c r="K41" s="35">
        <v>4.8799999999999999E-4</v>
      </c>
      <c r="L41" s="36">
        <v>99056.5</v>
      </c>
      <c r="M41" s="36">
        <v>48.3</v>
      </c>
      <c r="N41" s="37">
        <v>50.68</v>
      </c>
      <c r="O41" s="33">
        <f>Females_2021_2023[[#This Row],[age]]+Females_2021_2023[[#This Row],[ex]]</f>
        <v>83.68</v>
      </c>
    </row>
    <row r="42" spans="2:15" ht="15.5" x14ac:dyDescent="0.35">
      <c r="B42" s="34">
        <v>34</v>
      </c>
      <c r="C42" s="35">
        <v>1.0330000000000001E-3</v>
      </c>
      <c r="D42" s="35">
        <v>1.0319999999999999E-3</v>
      </c>
      <c r="E42" s="36">
        <v>98308.3</v>
      </c>
      <c r="F42" s="36">
        <v>101.5</v>
      </c>
      <c r="G42" s="37">
        <v>46.18</v>
      </c>
      <c r="H42" s="30">
        <f>Males_2021_2023[[#This Row],[age]]+Males_2021_2023[[#This Row],[ex]]</f>
        <v>80.180000000000007</v>
      </c>
      <c r="I42" s="34">
        <v>34</v>
      </c>
      <c r="J42" s="35">
        <v>5.0799999999999999E-4</v>
      </c>
      <c r="K42" s="35">
        <v>5.0799999999999999E-4</v>
      </c>
      <c r="L42" s="36">
        <v>99008.1</v>
      </c>
      <c r="M42" s="36">
        <v>50.3</v>
      </c>
      <c r="N42" s="37">
        <v>49.71</v>
      </c>
      <c r="O42" s="33">
        <f>Females_2021_2023[[#This Row],[age]]+Females_2021_2023[[#This Row],[ex]]</f>
        <v>83.710000000000008</v>
      </c>
    </row>
    <row r="43" spans="2:15" ht="15.5" x14ac:dyDescent="0.35">
      <c r="B43" s="34">
        <v>35</v>
      </c>
      <c r="C43" s="35">
        <v>1.111E-3</v>
      </c>
      <c r="D43" s="35">
        <v>1.1100000000000001E-3</v>
      </c>
      <c r="E43" s="36">
        <v>98206.8</v>
      </c>
      <c r="F43" s="36">
        <v>109</v>
      </c>
      <c r="G43" s="37">
        <v>45.23</v>
      </c>
      <c r="H43" s="30">
        <f>Males_2021_2023[[#This Row],[age]]+Males_2021_2023[[#This Row],[ex]]</f>
        <v>80.22999999999999</v>
      </c>
      <c r="I43" s="34">
        <v>35</v>
      </c>
      <c r="J43" s="35">
        <v>6.29E-4</v>
      </c>
      <c r="K43" s="35">
        <v>6.2799999999999998E-4</v>
      </c>
      <c r="L43" s="36">
        <v>98957.8</v>
      </c>
      <c r="M43" s="36">
        <v>62.2</v>
      </c>
      <c r="N43" s="37">
        <v>48.73</v>
      </c>
      <c r="O43" s="33">
        <f>Females_2021_2023[[#This Row],[age]]+Females_2021_2023[[#This Row],[ex]]</f>
        <v>83.72999999999999</v>
      </c>
    </row>
    <row r="44" spans="2:15" ht="15.5" x14ac:dyDescent="0.35">
      <c r="B44" s="34">
        <v>36</v>
      </c>
      <c r="C44" s="35">
        <v>1.2340000000000001E-3</v>
      </c>
      <c r="D44" s="35">
        <v>1.2329999999999999E-3</v>
      </c>
      <c r="E44" s="36">
        <v>98097.7</v>
      </c>
      <c r="F44" s="36">
        <v>121</v>
      </c>
      <c r="G44" s="37">
        <v>44.28</v>
      </c>
      <c r="H44" s="30">
        <f>Males_2021_2023[[#This Row],[age]]+Males_2021_2023[[#This Row],[ex]]</f>
        <v>80.28</v>
      </c>
      <c r="I44" s="34">
        <v>36</v>
      </c>
      <c r="J44" s="35">
        <v>6.38E-4</v>
      </c>
      <c r="K44" s="35">
        <v>6.3699999999999998E-4</v>
      </c>
      <c r="L44" s="36">
        <v>98895.6</v>
      </c>
      <c r="M44" s="36">
        <v>63</v>
      </c>
      <c r="N44" s="37">
        <v>47.76</v>
      </c>
      <c r="O44" s="33">
        <f>Females_2021_2023[[#This Row],[age]]+Females_2021_2023[[#This Row],[ex]]</f>
        <v>83.759999999999991</v>
      </c>
    </row>
    <row r="45" spans="2:15" ht="15.5" x14ac:dyDescent="0.35">
      <c r="B45" s="34">
        <v>37</v>
      </c>
      <c r="C45" s="35">
        <v>1.3060000000000001E-3</v>
      </c>
      <c r="D45" s="35">
        <v>1.305E-3</v>
      </c>
      <c r="E45" s="36">
        <v>97976.8</v>
      </c>
      <c r="F45" s="36">
        <v>127.8</v>
      </c>
      <c r="G45" s="37">
        <v>43.33</v>
      </c>
      <c r="H45" s="30">
        <f>Males_2021_2023[[#This Row],[age]]+Males_2021_2023[[#This Row],[ex]]</f>
        <v>80.33</v>
      </c>
      <c r="I45" s="34">
        <v>37</v>
      </c>
      <c r="J45" s="35">
        <v>7.1699999999999997E-4</v>
      </c>
      <c r="K45" s="35">
        <v>7.1699999999999997E-4</v>
      </c>
      <c r="L45" s="36">
        <v>98832.6</v>
      </c>
      <c r="M45" s="36">
        <v>70.8</v>
      </c>
      <c r="N45" s="37">
        <v>46.79</v>
      </c>
      <c r="O45" s="33">
        <f>Females_2021_2023[[#This Row],[age]]+Females_2021_2023[[#This Row],[ex]]</f>
        <v>83.789999999999992</v>
      </c>
    </row>
    <row r="46" spans="2:15" ht="15.5" x14ac:dyDescent="0.35">
      <c r="B46" s="34">
        <v>38</v>
      </c>
      <c r="C46" s="35">
        <v>1.371E-3</v>
      </c>
      <c r="D46" s="35">
        <v>1.3699999999999999E-3</v>
      </c>
      <c r="E46" s="36">
        <v>97848.9</v>
      </c>
      <c r="F46" s="36">
        <v>134</v>
      </c>
      <c r="G46" s="37">
        <v>42.39</v>
      </c>
      <c r="H46" s="30">
        <f>Males_2021_2023[[#This Row],[age]]+Males_2021_2023[[#This Row],[ex]]</f>
        <v>80.39</v>
      </c>
      <c r="I46" s="34">
        <v>38</v>
      </c>
      <c r="J46" s="35">
        <v>7.9100000000000004E-4</v>
      </c>
      <c r="K46" s="35">
        <v>7.9000000000000001E-4</v>
      </c>
      <c r="L46" s="36">
        <v>98761.8</v>
      </c>
      <c r="M46" s="36">
        <v>78.099999999999994</v>
      </c>
      <c r="N46" s="37">
        <v>45.83</v>
      </c>
      <c r="O46" s="33">
        <f>Females_2021_2023[[#This Row],[age]]+Females_2021_2023[[#This Row],[ex]]</f>
        <v>83.83</v>
      </c>
    </row>
    <row r="47" spans="2:15" ht="15.5" x14ac:dyDescent="0.35">
      <c r="B47" s="34">
        <v>39</v>
      </c>
      <c r="C47" s="35">
        <v>1.518E-3</v>
      </c>
      <c r="D47" s="35">
        <v>1.5169999999999999E-3</v>
      </c>
      <c r="E47" s="36">
        <v>97714.9</v>
      </c>
      <c r="F47" s="36">
        <v>148.19999999999999</v>
      </c>
      <c r="G47" s="37">
        <v>41.45</v>
      </c>
      <c r="H47" s="30">
        <f>Males_2021_2023[[#This Row],[age]]+Males_2021_2023[[#This Row],[ex]]</f>
        <v>80.45</v>
      </c>
      <c r="I47" s="34">
        <v>39</v>
      </c>
      <c r="J47" s="35">
        <v>9.0700000000000004E-4</v>
      </c>
      <c r="K47" s="35">
        <v>9.0600000000000001E-4</v>
      </c>
      <c r="L47" s="36">
        <v>98683.7</v>
      </c>
      <c r="M47" s="36">
        <v>89.4</v>
      </c>
      <c r="N47" s="37">
        <v>44.86</v>
      </c>
      <c r="O47" s="33">
        <f>Females_2021_2023[[#This Row],[age]]+Females_2021_2023[[#This Row],[ex]]</f>
        <v>83.86</v>
      </c>
    </row>
    <row r="48" spans="2:15" ht="15.5" x14ac:dyDescent="0.35">
      <c r="B48" s="34">
        <v>40</v>
      </c>
      <c r="C48" s="35">
        <v>1.6819999999999999E-3</v>
      </c>
      <c r="D48" s="35">
        <v>1.681E-3</v>
      </c>
      <c r="E48" s="36">
        <v>97566.7</v>
      </c>
      <c r="F48" s="36">
        <v>164</v>
      </c>
      <c r="G48" s="37">
        <v>40.51</v>
      </c>
      <c r="H48" s="30">
        <f>Males_2021_2023[[#This Row],[age]]+Males_2021_2023[[#This Row],[ex]]</f>
        <v>80.509999999999991</v>
      </c>
      <c r="I48" s="34">
        <v>40</v>
      </c>
      <c r="J48" s="35">
        <v>9.6100000000000005E-4</v>
      </c>
      <c r="K48" s="35">
        <v>9.6100000000000005E-4</v>
      </c>
      <c r="L48" s="36">
        <v>98594.3</v>
      </c>
      <c r="M48" s="36">
        <v>94.7</v>
      </c>
      <c r="N48" s="37">
        <v>43.9</v>
      </c>
      <c r="O48" s="33">
        <f>Females_2021_2023[[#This Row],[age]]+Females_2021_2023[[#This Row],[ex]]</f>
        <v>83.9</v>
      </c>
    </row>
    <row r="49" spans="2:15" ht="15.5" x14ac:dyDescent="0.35">
      <c r="B49" s="34">
        <v>41</v>
      </c>
      <c r="C49" s="35">
        <v>1.81E-3</v>
      </c>
      <c r="D49" s="35">
        <v>1.8079999999999999E-3</v>
      </c>
      <c r="E49" s="36">
        <v>97402.7</v>
      </c>
      <c r="F49" s="36">
        <v>176.1</v>
      </c>
      <c r="G49" s="37">
        <v>39.58</v>
      </c>
      <c r="H49" s="30">
        <f>Males_2021_2023[[#This Row],[age]]+Males_2021_2023[[#This Row],[ex]]</f>
        <v>80.58</v>
      </c>
      <c r="I49" s="34">
        <v>41</v>
      </c>
      <c r="J49" s="35">
        <v>1.065E-3</v>
      </c>
      <c r="K49" s="35">
        <v>1.065E-3</v>
      </c>
      <c r="L49" s="36">
        <v>98499.6</v>
      </c>
      <c r="M49" s="36">
        <v>104.9</v>
      </c>
      <c r="N49" s="37">
        <v>42.94</v>
      </c>
      <c r="O49" s="33">
        <f>Females_2021_2023[[#This Row],[age]]+Females_2021_2023[[#This Row],[ex]]</f>
        <v>83.94</v>
      </c>
    </row>
    <row r="50" spans="2:15" ht="15.5" x14ac:dyDescent="0.35">
      <c r="B50" s="34">
        <v>42</v>
      </c>
      <c r="C50" s="35">
        <v>1.892E-3</v>
      </c>
      <c r="D50" s="35">
        <v>1.89E-3</v>
      </c>
      <c r="E50" s="36">
        <v>97226.6</v>
      </c>
      <c r="F50" s="36">
        <v>183.8</v>
      </c>
      <c r="G50" s="37">
        <v>38.65</v>
      </c>
      <c r="H50" s="30">
        <f>Males_2021_2023[[#This Row],[age]]+Males_2021_2023[[#This Row],[ex]]</f>
        <v>80.650000000000006</v>
      </c>
      <c r="I50" s="34">
        <v>42</v>
      </c>
      <c r="J50" s="35">
        <v>1.1839999999999999E-3</v>
      </c>
      <c r="K50" s="35">
        <v>1.1839999999999999E-3</v>
      </c>
      <c r="L50" s="36">
        <v>98394.7</v>
      </c>
      <c r="M50" s="36">
        <v>116.5</v>
      </c>
      <c r="N50" s="37">
        <v>41.99</v>
      </c>
      <c r="O50" s="33">
        <f>Females_2021_2023[[#This Row],[age]]+Females_2021_2023[[#This Row],[ex]]</f>
        <v>83.990000000000009</v>
      </c>
    </row>
    <row r="51" spans="2:15" ht="15.5" x14ac:dyDescent="0.35">
      <c r="B51" s="34">
        <v>43</v>
      </c>
      <c r="C51" s="35">
        <v>2.0760000000000002E-3</v>
      </c>
      <c r="D51" s="35">
        <v>2.0739999999999999E-3</v>
      </c>
      <c r="E51" s="36">
        <v>97042.8</v>
      </c>
      <c r="F51" s="36">
        <v>201.3</v>
      </c>
      <c r="G51" s="37">
        <v>37.72</v>
      </c>
      <c r="H51" s="30">
        <f>Males_2021_2023[[#This Row],[age]]+Males_2021_2023[[#This Row],[ex]]</f>
        <v>80.72</v>
      </c>
      <c r="I51" s="34">
        <v>43</v>
      </c>
      <c r="J51" s="35">
        <v>1.209E-3</v>
      </c>
      <c r="K51" s="35">
        <v>1.2080000000000001E-3</v>
      </c>
      <c r="L51" s="36">
        <v>98278.2</v>
      </c>
      <c r="M51" s="36">
        <v>118.7</v>
      </c>
      <c r="N51" s="37">
        <v>41.04</v>
      </c>
      <c r="O51" s="33">
        <f>Females_2021_2023[[#This Row],[age]]+Females_2021_2023[[#This Row],[ex]]</f>
        <v>84.039999999999992</v>
      </c>
    </row>
    <row r="52" spans="2:15" ht="15.5" x14ac:dyDescent="0.35">
      <c r="B52" s="34">
        <v>44</v>
      </c>
      <c r="C52" s="35">
        <v>2.166E-3</v>
      </c>
      <c r="D52" s="35">
        <v>2.1640000000000001E-3</v>
      </c>
      <c r="E52" s="36">
        <v>96841.5</v>
      </c>
      <c r="F52" s="36">
        <v>209.5</v>
      </c>
      <c r="G52" s="37">
        <v>36.799999999999997</v>
      </c>
      <c r="H52" s="30">
        <f>Males_2021_2023[[#This Row],[age]]+Males_2021_2023[[#This Row],[ex]]</f>
        <v>80.8</v>
      </c>
      <c r="I52" s="34">
        <v>44</v>
      </c>
      <c r="J52" s="35">
        <v>1.3669999999999999E-3</v>
      </c>
      <c r="K52" s="35">
        <v>1.366E-3</v>
      </c>
      <c r="L52" s="36">
        <v>98159.5</v>
      </c>
      <c r="M52" s="36">
        <v>134.1</v>
      </c>
      <c r="N52" s="37">
        <v>40.090000000000003</v>
      </c>
      <c r="O52" s="33">
        <f>Females_2021_2023[[#This Row],[age]]+Females_2021_2023[[#This Row],[ex]]</f>
        <v>84.09</v>
      </c>
    </row>
    <row r="53" spans="2:15" ht="15.5" x14ac:dyDescent="0.35">
      <c r="B53" s="34">
        <v>45</v>
      </c>
      <c r="C53" s="35">
        <v>2.4359999999999998E-3</v>
      </c>
      <c r="D53" s="35">
        <v>2.4329999999999998E-3</v>
      </c>
      <c r="E53" s="36">
        <v>96632</v>
      </c>
      <c r="F53" s="36">
        <v>235.1</v>
      </c>
      <c r="G53" s="37">
        <v>35.880000000000003</v>
      </c>
      <c r="H53" s="30">
        <f>Males_2021_2023[[#This Row],[age]]+Males_2021_2023[[#This Row],[ex]]</f>
        <v>80.88</v>
      </c>
      <c r="I53" s="34">
        <v>45</v>
      </c>
      <c r="J53" s="35">
        <v>1.3860000000000001E-3</v>
      </c>
      <c r="K53" s="35">
        <v>1.3849999999999999E-3</v>
      </c>
      <c r="L53" s="36">
        <v>98025.5</v>
      </c>
      <c r="M53" s="36">
        <v>135.80000000000001</v>
      </c>
      <c r="N53" s="37">
        <v>39.14</v>
      </c>
      <c r="O53" s="33">
        <f>Females_2021_2023[[#This Row],[age]]+Females_2021_2023[[#This Row],[ex]]</f>
        <v>84.14</v>
      </c>
    </row>
    <row r="54" spans="2:15" ht="15.5" x14ac:dyDescent="0.35">
      <c r="B54" s="34">
        <v>46</v>
      </c>
      <c r="C54" s="35">
        <v>2.6180000000000001E-3</v>
      </c>
      <c r="D54" s="35">
        <v>2.6150000000000001E-3</v>
      </c>
      <c r="E54" s="36">
        <v>96396.9</v>
      </c>
      <c r="F54" s="36">
        <v>252.1</v>
      </c>
      <c r="G54" s="37">
        <v>34.96</v>
      </c>
      <c r="H54" s="30">
        <f>Males_2021_2023[[#This Row],[age]]+Males_2021_2023[[#This Row],[ex]]</f>
        <v>80.960000000000008</v>
      </c>
      <c r="I54" s="34">
        <v>46</v>
      </c>
      <c r="J54" s="35">
        <v>1.554E-3</v>
      </c>
      <c r="K54" s="35">
        <v>1.5529999999999999E-3</v>
      </c>
      <c r="L54" s="36">
        <v>97889.7</v>
      </c>
      <c r="M54" s="36">
        <v>152</v>
      </c>
      <c r="N54" s="37">
        <v>38.19</v>
      </c>
      <c r="O54" s="33">
        <f>Females_2021_2023[[#This Row],[age]]+Females_2021_2023[[#This Row],[ex]]</f>
        <v>84.19</v>
      </c>
    </row>
    <row r="55" spans="2:15" ht="15.5" x14ac:dyDescent="0.35">
      <c r="B55" s="34">
        <v>47</v>
      </c>
      <c r="C55" s="35">
        <v>2.843E-3</v>
      </c>
      <c r="D55" s="35">
        <v>2.8389999999999999E-3</v>
      </c>
      <c r="E55" s="36">
        <v>96144.8</v>
      </c>
      <c r="F55" s="36">
        <v>273</v>
      </c>
      <c r="G55" s="37">
        <v>34.049999999999997</v>
      </c>
      <c r="H55" s="30">
        <f>Males_2021_2023[[#This Row],[age]]+Males_2021_2023[[#This Row],[ex]]</f>
        <v>81.05</v>
      </c>
      <c r="I55" s="34">
        <v>47</v>
      </c>
      <c r="J55" s="35">
        <v>1.7780000000000001E-3</v>
      </c>
      <c r="K55" s="35">
        <v>1.7769999999999999E-3</v>
      </c>
      <c r="L55" s="36">
        <v>97737.600000000006</v>
      </c>
      <c r="M55" s="36">
        <v>173.7</v>
      </c>
      <c r="N55" s="37">
        <v>37.25</v>
      </c>
      <c r="O55" s="33">
        <f>Females_2021_2023[[#This Row],[age]]+Females_2021_2023[[#This Row],[ex]]</f>
        <v>84.25</v>
      </c>
    </row>
    <row r="56" spans="2:15" ht="15.5" x14ac:dyDescent="0.35">
      <c r="B56" s="34">
        <v>48</v>
      </c>
      <c r="C56" s="35">
        <v>3.0620000000000001E-3</v>
      </c>
      <c r="D56" s="35">
        <v>3.0569999999999998E-3</v>
      </c>
      <c r="E56" s="36">
        <v>95871.9</v>
      </c>
      <c r="F56" s="36">
        <v>293.10000000000002</v>
      </c>
      <c r="G56" s="37">
        <v>33.15</v>
      </c>
      <c r="H56" s="30">
        <f>Males_2021_2023[[#This Row],[age]]+Males_2021_2023[[#This Row],[ex]]</f>
        <v>81.150000000000006</v>
      </c>
      <c r="I56" s="34">
        <v>48</v>
      </c>
      <c r="J56" s="35">
        <v>1.913E-3</v>
      </c>
      <c r="K56" s="35">
        <v>1.9109999999999999E-3</v>
      </c>
      <c r="L56" s="36">
        <v>97564</v>
      </c>
      <c r="M56" s="36">
        <v>186.4</v>
      </c>
      <c r="N56" s="37">
        <v>36.32</v>
      </c>
      <c r="O56" s="33">
        <f>Females_2021_2023[[#This Row],[age]]+Females_2021_2023[[#This Row],[ex]]</f>
        <v>84.32</v>
      </c>
    </row>
    <row r="57" spans="2:15" ht="15.5" x14ac:dyDescent="0.35">
      <c r="B57" s="34">
        <v>49</v>
      </c>
      <c r="C57" s="35">
        <v>3.3930000000000002E-3</v>
      </c>
      <c r="D57" s="35">
        <v>3.3869999999999998E-3</v>
      </c>
      <c r="E57" s="36">
        <v>95578.8</v>
      </c>
      <c r="F57" s="36">
        <v>323.8</v>
      </c>
      <c r="G57" s="37">
        <v>32.25</v>
      </c>
      <c r="H57" s="30">
        <f>Males_2021_2023[[#This Row],[age]]+Males_2021_2023[[#This Row],[ex]]</f>
        <v>81.25</v>
      </c>
      <c r="I57" s="34">
        <v>49</v>
      </c>
      <c r="J57" s="35">
        <v>2.1080000000000001E-3</v>
      </c>
      <c r="K57" s="35">
        <v>2.1059999999999998E-3</v>
      </c>
      <c r="L57" s="36">
        <v>97377.600000000006</v>
      </c>
      <c r="M57" s="36">
        <v>205.1</v>
      </c>
      <c r="N57" s="37">
        <v>35.39</v>
      </c>
      <c r="O57" s="33">
        <f>Females_2021_2023[[#This Row],[age]]+Females_2021_2023[[#This Row],[ex]]</f>
        <v>84.39</v>
      </c>
    </row>
    <row r="58" spans="2:15" ht="15.5" x14ac:dyDescent="0.35">
      <c r="B58" s="34">
        <v>50</v>
      </c>
      <c r="C58" s="35">
        <v>3.718E-3</v>
      </c>
      <c r="D58" s="35">
        <v>3.7109999999999999E-3</v>
      </c>
      <c r="E58" s="36">
        <v>95255</v>
      </c>
      <c r="F58" s="36">
        <v>353.5</v>
      </c>
      <c r="G58" s="37">
        <v>31.36</v>
      </c>
      <c r="H58" s="30">
        <f>Males_2021_2023[[#This Row],[age]]+Males_2021_2023[[#This Row],[ex]]</f>
        <v>81.36</v>
      </c>
      <c r="I58" s="34">
        <v>50</v>
      </c>
      <c r="J58" s="35">
        <v>2.3670000000000002E-3</v>
      </c>
      <c r="K58" s="35">
        <v>2.3640000000000002E-3</v>
      </c>
      <c r="L58" s="36">
        <v>97172.5</v>
      </c>
      <c r="M58" s="36">
        <v>229.7</v>
      </c>
      <c r="N58" s="37">
        <v>34.46</v>
      </c>
      <c r="O58" s="33">
        <f>Females_2021_2023[[#This Row],[age]]+Females_2021_2023[[#This Row],[ex]]</f>
        <v>84.460000000000008</v>
      </c>
    </row>
    <row r="59" spans="2:15" ht="15.5" x14ac:dyDescent="0.35">
      <c r="B59" s="34">
        <v>51</v>
      </c>
      <c r="C59" s="35">
        <v>4.019E-3</v>
      </c>
      <c r="D59" s="35">
        <v>4.0109999999999998E-3</v>
      </c>
      <c r="E59" s="36">
        <v>94901.5</v>
      </c>
      <c r="F59" s="36">
        <v>380.6</v>
      </c>
      <c r="G59" s="37">
        <v>30.47</v>
      </c>
      <c r="H59" s="30">
        <f>Males_2021_2023[[#This Row],[age]]+Males_2021_2023[[#This Row],[ex]]</f>
        <v>81.47</v>
      </c>
      <c r="I59" s="34">
        <v>51</v>
      </c>
      <c r="J59" s="35">
        <v>2.5409999999999999E-3</v>
      </c>
      <c r="K59" s="35">
        <v>2.5370000000000002E-3</v>
      </c>
      <c r="L59" s="36">
        <v>96942.8</v>
      </c>
      <c r="M59" s="36">
        <v>246</v>
      </c>
      <c r="N59" s="37">
        <v>33.54</v>
      </c>
      <c r="O59" s="33">
        <f>Females_2021_2023[[#This Row],[age]]+Females_2021_2023[[#This Row],[ex]]</f>
        <v>84.539999999999992</v>
      </c>
    </row>
    <row r="60" spans="2:15" ht="15.5" x14ac:dyDescent="0.35">
      <c r="B60" s="34">
        <v>52</v>
      </c>
      <c r="C60" s="35">
        <v>4.2880000000000001E-3</v>
      </c>
      <c r="D60" s="35">
        <v>4.2779999999999997E-3</v>
      </c>
      <c r="E60" s="36">
        <v>94520.9</v>
      </c>
      <c r="F60" s="36">
        <v>404.4</v>
      </c>
      <c r="G60" s="37">
        <v>29.59</v>
      </c>
      <c r="H60" s="30">
        <f>Males_2021_2023[[#This Row],[age]]+Males_2021_2023[[#This Row],[ex]]</f>
        <v>81.59</v>
      </c>
      <c r="I60" s="34">
        <v>52</v>
      </c>
      <c r="J60" s="35">
        <v>2.6410000000000001E-3</v>
      </c>
      <c r="K60" s="35">
        <v>2.637E-3</v>
      </c>
      <c r="L60" s="36">
        <v>96696.8</v>
      </c>
      <c r="M60" s="36">
        <v>255</v>
      </c>
      <c r="N60" s="37">
        <v>32.619999999999997</v>
      </c>
      <c r="O60" s="33">
        <f>Females_2021_2023[[#This Row],[age]]+Females_2021_2023[[#This Row],[ex]]</f>
        <v>84.62</v>
      </c>
    </row>
    <row r="61" spans="2:15" ht="15.5" x14ac:dyDescent="0.35">
      <c r="B61" s="34">
        <v>53</v>
      </c>
      <c r="C61" s="35">
        <v>4.5620000000000001E-3</v>
      </c>
      <c r="D61" s="35">
        <v>4.5519999999999996E-3</v>
      </c>
      <c r="E61" s="36">
        <v>94116.5</v>
      </c>
      <c r="F61" s="36">
        <v>428.4</v>
      </c>
      <c r="G61" s="37">
        <v>28.72</v>
      </c>
      <c r="H61" s="30">
        <f>Males_2021_2023[[#This Row],[age]]+Males_2021_2023[[#This Row],[ex]]</f>
        <v>81.72</v>
      </c>
      <c r="I61" s="34">
        <v>53</v>
      </c>
      <c r="J61" s="35">
        <v>2.8370000000000001E-3</v>
      </c>
      <c r="K61" s="35">
        <v>2.833E-3</v>
      </c>
      <c r="L61" s="36">
        <v>96441.8</v>
      </c>
      <c r="M61" s="36">
        <v>273.2</v>
      </c>
      <c r="N61" s="37">
        <v>31.71</v>
      </c>
      <c r="O61" s="33">
        <f>Females_2021_2023[[#This Row],[age]]+Females_2021_2023[[#This Row],[ex]]</f>
        <v>84.710000000000008</v>
      </c>
    </row>
    <row r="62" spans="2:15" ht="15.5" x14ac:dyDescent="0.35">
      <c r="B62" s="34">
        <v>54</v>
      </c>
      <c r="C62" s="35">
        <v>4.9399999999999999E-3</v>
      </c>
      <c r="D62" s="35">
        <v>4.9280000000000001E-3</v>
      </c>
      <c r="E62" s="36">
        <v>93688.1</v>
      </c>
      <c r="F62" s="36">
        <v>461.7</v>
      </c>
      <c r="G62" s="37">
        <v>27.85</v>
      </c>
      <c r="H62" s="30">
        <f>Males_2021_2023[[#This Row],[age]]+Males_2021_2023[[#This Row],[ex]]</f>
        <v>81.849999999999994</v>
      </c>
      <c r="I62" s="34">
        <v>54</v>
      </c>
      <c r="J62" s="35">
        <v>3.1129999999999999E-3</v>
      </c>
      <c r="K62" s="35">
        <v>3.1080000000000001E-3</v>
      </c>
      <c r="L62" s="36">
        <v>96168.5</v>
      </c>
      <c r="M62" s="36">
        <v>298.89999999999998</v>
      </c>
      <c r="N62" s="37">
        <v>30.8</v>
      </c>
      <c r="O62" s="33">
        <f>Females_2021_2023[[#This Row],[age]]+Females_2021_2023[[#This Row],[ex]]</f>
        <v>84.8</v>
      </c>
    </row>
    <row r="63" spans="2:15" ht="15.5" x14ac:dyDescent="0.35">
      <c r="B63" s="34">
        <v>55</v>
      </c>
      <c r="C63" s="35">
        <v>5.3340000000000002E-3</v>
      </c>
      <c r="D63" s="35">
        <v>5.3200000000000001E-3</v>
      </c>
      <c r="E63" s="36">
        <v>93226.4</v>
      </c>
      <c r="F63" s="36">
        <v>496</v>
      </c>
      <c r="G63" s="37">
        <v>26.98</v>
      </c>
      <c r="H63" s="30">
        <f>Males_2021_2023[[#This Row],[age]]+Males_2021_2023[[#This Row],[ex]]</f>
        <v>81.98</v>
      </c>
      <c r="I63" s="34">
        <v>55</v>
      </c>
      <c r="J63" s="35">
        <v>3.3769999999999998E-3</v>
      </c>
      <c r="K63" s="35">
        <v>3.3709999999999999E-3</v>
      </c>
      <c r="L63" s="36">
        <v>95869.6</v>
      </c>
      <c r="M63" s="36">
        <v>323.2</v>
      </c>
      <c r="N63" s="37">
        <v>29.89</v>
      </c>
      <c r="O63" s="33">
        <f>Females_2021_2023[[#This Row],[age]]+Females_2021_2023[[#This Row],[ex]]</f>
        <v>84.89</v>
      </c>
    </row>
    <row r="64" spans="2:15" ht="15.5" x14ac:dyDescent="0.35">
      <c r="B64" s="34">
        <v>56</v>
      </c>
      <c r="C64" s="35">
        <v>5.757E-3</v>
      </c>
      <c r="D64" s="35">
        <v>5.7400000000000003E-3</v>
      </c>
      <c r="E64" s="36">
        <v>92730.5</v>
      </c>
      <c r="F64" s="36">
        <v>532.29999999999995</v>
      </c>
      <c r="G64" s="37">
        <v>26.12</v>
      </c>
      <c r="H64" s="30">
        <f>Males_2021_2023[[#This Row],[age]]+Males_2021_2023[[#This Row],[ex]]</f>
        <v>82.12</v>
      </c>
      <c r="I64" s="34">
        <v>56</v>
      </c>
      <c r="J64" s="35">
        <v>3.7160000000000001E-3</v>
      </c>
      <c r="K64" s="35">
        <v>3.7090000000000001E-3</v>
      </c>
      <c r="L64" s="36">
        <v>95546.4</v>
      </c>
      <c r="M64" s="36">
        <v>354.4</v>
      </c>
      <c r="N64" s="37">
        <v>28.99</v>
      </c>
      <c r="O64" s="33">
        <f>Females_2021_2023[[#This Row],[age]]+Females_2021_2023[[#This Row],[ex]]</f>
        <v>84.99</v>
      </c>
    </row>
    <row r="65" spans="2:15" ht="15.5" x14ac:dyDescent="0.35">
      <c r="B65" s="34">
        <v>57</v>
      </c>
      <c r="C65" s="35">
        <v>6.2729999999999999E-3</v>
      </c>
      <c r="D65" s="35">
        <v>6.2529999999999999E-3</v>
      </c>
      <c r="E65" s="36">
        <v>92198.2</v>
      </c>
      <c r="F65" s="36">
        <v>576.6</v>
      </c>
      <c r="G65" s="37">
        <v>25.27</v>
      </c>
      <c r="H65" s="30">
        <f>Males_2021_2023[[#This Row],[age]]+Males_2021_2023[[#This Row],[ex]]</f>
        <v>82.27</v>
      </c>
      <c r="I65" s="34">
        <v>57</v>
      </c>
      <c r="J65" s="35">
        <v>4.0749999999999996E-3</v>
      </c>
      <c r="K65" s="35">
        <v>4.0670000000000003E-3</v>
      </c>
      <c r="L65" s="36">
        <v>95192.1</v>
      </c>
      <c r="M65" s="36">
        <v>387.2</v>
      </c>
      <c r="N65" s="37">
        <v>28.1</v>
      </c>
      <c r="O65" s="33">
        <f>Females_2021_2023[[#This Row],[age]]+Females_2021_2023[[#This Row],[ex]]</f>
        <v>85.1</v>
      </c>
    </row>
    <row r="66" spans="2:15" ht="15.5" x14ac:dyDescent="0.35">
      <c r="B66" s="34">
        <v>58</v>
      </c>
      <c r="C66" s="35">
        <v>6.7499999999999999E-3</v>
      </c>
      <c r="D66" s="35">
        <v>6.7279999999999996E-3</v>
      </c>
      <c r="E66" s="36">
        <v>91621.6</v>
      </c>
      <c r="F66" s="36">
        <v>616.4</v>
      </c>
      <c r="G66" s="37">
        <v>24.43</v>
      </c>
      <c r="H66" s="30">
        <f>Males_2021_2023[[#This Row],[age]]+Males_2021_2023[[#This Row],[ex]]</f>
        <v>82.43</v>
      </c>
      <c r="I66" s="34">
        <v>58</v>
      </c>
      <c r="J66" s="35">
        <v>4.3179999999999998E-3</v>
      </c>
      <c r="K66" s="35">
        <v>4.3080000000000002E-3</v>
      </c>
      <c r="L66" s="36">
        <v>94804.9</v>
      </c>
      <c r="M66" s="36">
        <v>408.5</v>
      </c>
      <c r="N66" s="37">
        <v>27.21</v>
      </c>
      <c r="O66" s="33">
        <f>Females_2021_2023[[#This Row],[age]]+Females_2021_2023[[#This Row],[ex]]</f>
        <v>85.210000000000008</v>
      </c>
    </row>
    <row r="67" spans="2:15" ht="15.5" x14ac:dyDescent="0.35">
      <c r="B67" s="34">
        <v>59</v>
      </c>
      <c r="C67" s="35">
        <v>7.2620000000000002E-3</v>
      </c>
      <c r="D67" s="35">
        <v>7.2360000000000002E-3</v>
      </c>
      <c r="E67" s="36">
        <v>91005.2</v>
      </c>
      <c r="F67" s="36">
        <v>658.5</v>
      </c>
      <c r="G67" s="37">
        <v>23.59</v>
      </c>
      <c r="H67" s="30">
        <f>Males_2021_2023[[#This Row],[age]]+Males_2021_2023[[#This Row],[ex]]</f>
        <v>82.59</v>
      </c>
      <c r="I67" s="34">
        <v>59</v>
      </c>
      <c r="J67" s="35">
        <v>4.6369999999999996E-3</v>
      </c>
      <c r="K67" s="35">
        <v>4.6259999999999999E-3</v>
      </c>
      <c r="L67" s="36">
        <v>94396.5</v>
      </c>
      <c r="M67" s="36">
        <v>436.7</v>
      </c>
      <c r="N67" s="37">
        <v>26.33</v>
      </c>
      <c r="O67" s="33">
        <f>Females_2021_2023[[#This Row],[age]]+Females_2021_2023[[#This Row],[ex]]</f>
        <v>85.33</v>
      </c>
    </row>
    <row r="68" spans="2:15" ht="15.5" x14ac:dyDescent="0.35">
      <c r="B68" s="34">
        <v>60</v>
      </c>
      <c r="C68" s="35">
        <v>7.7910000000000002E-3</v>
      </c>
      <c r="D68" s="35">
        <v>7.7609999999999997E-3</v>
      </c>
      <c r="E68" s="36">
        <v>90346.7</v>
      </c>
      <c r="F68" s="36">
        <v>701.2</v>
      </c>
      <c r="G68" s="37">
        <v>22.76</v>
      </c>
      <c r="H68" s="30">
        <f>Males_2021_2023[[#This Row],[age]]+Males_2021_2023[[#This Row],[ex]]</f>
        <v>82.76</v>
      </c>
      <c r="I68" s="34">
        <v>60</v>
      </c>
      <c r="J68" s="35">
        <v>5.0309999999999999E-3</v>
      </c>
      <c r="K68" s="35">
        <v>5.019E-3</v>
      </c>
      <c r="L68" s="36">
        <v>93959.8</v>
      </c>
      <c r="M68" s="36">
        <v>471.6</v>
      </c>
      <c r="N68" s="37">
        <v>25.45</v>
      </c>
      <c r="O68" s="33">
        <f>Females_2021_2023[[#This Row],[age]]+Females_2021_2023[[#This Row],[ex]]</f>
        <v>85.45</v>
      </c>
    </row>
    <row r="69" spans="2:15" ht="15.5" x14ac:dyDescent="0.35">
      <c r="B69" s="34">
        <v>61</v>
      </c>
      <c r="C69" s="35">
        <v>8.5929999999999999E-3</v>
      </c>
      <c r="D69" s="35">
        <v>8.5559999999999994E-3</v>
      </c>
      <c r="E69" s="36">
        <v>89645.5</v>
      </c>
      <c r="F69" s="36">
        <v>767</v>
      </c>
      <c r="G69" s="37">
        <v>21.93</v>
      </c>
      <c r="H69" s="30">
        <f>Males_2021_2023[[#This Row],[age]]+Males_2021_2023[[#This Row],[ex]]</f>
        <v>82.93</v>
      </c>
      <c r="I69" s="34">
        <v>61</v>
      </c>
      <c r="J69" s="35">
        <v>5.4479999999999997E-3</v>
      </c>
      <c r="K69" s="35">
        <v>5.4339999999999996E-3</v>
      </c>
      <c r="L69" s="36">
        <v>93488.2</v>
      </c>
      <c r="M69" s="36">
        <v>508</v>
      </c>
      <c r="N69" s="37">
        <v>24.57</v>
      </c>
      <c r="O69" s="33">
        <f>Females_2021_2023[[#This Row],[age]]+Females_2021_2023[[#This Row],[ex]]</f>
        <v>85.57</v>
      </c>
    </row>
    <row r="70" spans="2:15" ht="15.5" x14ac:dyDescent="0.35">
      <c r="B70" s="34">
        <v>62</v>
      </c>
      <c r="C70" s="35">
        <v>9.3349999999999995E-3</v>
      </c>
      <c r="D70" s="35">
        <v>9.2919999999999999E-3</v>
      </c>
      <c r="E70" s="36">
        <v>88878.5</v>
      </c>
      <c r="F70" s="36">
        <v>825.9</v>
      </c>
      <c r="G70" s="37">
        <v>21.12</v>
      </c>
      <c r="H70" s="30">
        <f>Males_2021_2023[[#This Row],[age]]+Males_2021_2023[[#This Row],[ex]]</f>
        <v>83.12</v>
      </c>
      <c r="I70" s="34">
        <v>62</v>
      </c>
      <c r="J70" s="35">
        <v>6.0879999999999997E-3</v>
      </c>
      <c r="K70" s="35">
        <v>6.0689999999999997E-3</v>
      </c>
      <c r="L70" s="36">
        <v>92980.3</v>
      </c>
      <c r="M70" s="36">
        <v>564.29999999999995</v>
      </c>
      <c r="N70" s="37">
        <v>23.7</v>
      </c>
      <c r="O70" s="33">
        <f>Females_2021_2023[[#This Row],[age]]+Females_2021_2023[[#This Row],[ex]]</f>
        <v>85.7</v>
      </c>
    </row>
    <row r="71" spans="2:15" ht="15.5" x14ac:dyDescent="0.35">
      <c r="B71" s="34">
        <v>63</v>
      </c>
      <c r="C71" s="35">
        <v>1.0083E-2</v>
      </c>
      <c r="D71" s="35">
        <v>1.0033E-2</v>
      </c>
      <c r="E71" s="36">
        <v>88052.6</v>
      </c>
      <c r="F71" s="36">
        <v>883.4</v>
      </c>
      <c r="G71" s="37">
        <v>20.309999999999999</v>
      </c>
      <c r="H71" s="30">
        <f>Males_2021_2023[[#This Row],[age]]+Males_2021_2023[[#This Row],[ex]]</f>
        <v>83.31</v>
      </c>
      <c r="I71" s="34">
        <v>63</v>
      </c>
      <c r="J71" s="35">
        <v>6.731E-3</v>
      </c>
      <c r="K71" s="35">
        <v>6.7080000000000004E-3</v>
      </c>
      <c r="L71" s="36">
        <v>92415.9</v>
      </c>
      <c r="M71" s="36">
        <v>619.9</v>
      </c>
      <c r="N71" s="37">
        <v>22.85</v>
      </c>
      <c r="O71" s="33">
        <f>Females_2021_2023[[#This Row],[age]]+Females_2021_2023[[#This Row],[ex]]</f>
        <v>85.85</v>
      </c>
    </row>
    <row r="72" spans="2:15" ht="15.5" x14ac:dyDescent="0.35">
      <c r="B72" s="34">
        <v>64</v>
      </c>
      <c r="C72" s="35">
        <v>1.1233999999999999E-2</v>
      </c>
      <c r="D72" s="35">
        <v>1.1172E-2</v>
      </c>
      <c r="E72" s="36">
        <v>87169.2</v>
      </c>
      <c r="F72" s="36">
        <v>973.8</v>
      </c>
      <c r="G72" s="37">
        <v>19.510000000000002</v>
      </c>
      <c r="H72" s="30">
        <f>Males_2021_2023[[#This Row],[age]]+Males_2021_2023[[#This Row],[ex]]</f>
        <v>83.51</v>
      </c>
      <c r="I72" s="34">
        <v>64</v>
      </c>
      <c r="J72" s="35">
        <v>7.3489999999999996E-3</v>
      </c>
      <c r="K72" s="35">
        <v>7.3220000000000004E-3</v>
      </c>
      <c r="L72" s="36">
        <v>91796</v>
      </c>
      <c r="M72" s="36">
        <v>672.2</v>
      </c>
      <c r="N72" s="37">
        <v>22</v>
      </c>
      <c r="O72" s="33">
        <f>Females_2021_2023[[#This Row],[age]]+Females_2021_2023[[#This Row],[ex]]</f>
        <v>86</v>
      </c>
    </row>
    <row r="73" spans="2:15" ht="15.5" x14ac:dyDescent="0.35">
      <c r="B73" s="34">
        <v>65</v>
      </c>
      <c r="C73" s="35">
        <v>1.2048E-2</v>
      </c>
      <c r="D73" s="35">
        <v>1.1976000000000001E-2</v>
      </c>
      <c r="E73" s="36">
        <v>86195.4</v>
      </c>
      <c r="F73" s="36">
        <v>1032.2</v>
      </c>
      <c r="G73" s="37">
        <v>18.73</v>
      </c>
      <c r="H73" s="30">
        <f>Males_2021_2023[[#This Row],[age]]+Males_2021_2023[[#This Row],[ex]]</f>
        <v>83.73</v>
      </c>
      <c r="I73" s="34">
        <v>65</v>
      </c>
      <c r="J73" s="35">
        <v>7.9749999999999995E-3</v>
      </c>
      <c r="K73" s="35">
        <v>7.9430000000000004E-3</v>
      </c>
      <c r="L73" s="36">
        <v>91123.8</v>
      </c>
      <c r="M73" s="36">
        <v>723.8</v>
      </c>
      <c r="N73" s="37">
        <v>21.16</v>
      </c>
      <c r="O73" s="33">
        <f>Females_2021_2023[[#This Row],[age]]+Females_2021_2023[[#This Row],[ex]]</f>
        <v>86.16</v>
      </c>
    </row>
    <row r="74" spans="2:15" ht="15.5" x14ac:dyDescent="0.35">
      <c r="B74" s="34">
        <v>66</v>
      </c>
      <c r="C74" s="35">
        <v>1.3495E-2</v>
      </c>
      <c r="D74" s="35">
        <v>1.3403999999999999E-2</v>
      </c>
      <c r="E74" s="36">
        <v>85163.199999999997</v>
      </c>
      <c r="F74" s="36">
        <v>1141.5</v>
      </c>
      <c r="G74" s="37">
        <v>17.95</v>
      </c>
      <c r="H74" s="30">
        <f>Males_2021_2023[[#This Row],[age]]+Males_2021_2023[[#This Row],[ex]]</f>
        <v>83.95</v>
      </c>
      <c r="I74" s="34">
        <v>66</v>
      </c>
      <c r="J74" s="35">
        <v>8.992E-3</v>
      </c>
      <c r="K74" s="35">
        <v>8.9519999999999999E-3</v>
      </c>
      <c r="L74" s="36">
        <v>90400</v>
      </c>
      <c r="M74" s="36">
        <v>809.3</v>
      </c>
      <c r="N74" s="37">
        <v>20.32</v>
      </c>
      <c r="O74" s="33">
        <f>Females_2021_2023[[#This Row],[age]]+Females_2021_2023[[#This Row],[ex]]</f>
        <v>86.32</v>
      </c>
    </row>
    <row r="75" spans="2:15" ht="15.5" x14ac:dyDescent="0.35">
      <c r="B75" s="34">
        <v>67</v>
      </c>
      <c r="C75" s="35">
        <v>1.4905E-2</v>
      </c>
      <c r="D75" s="35">
        <v>1.4795000000000001E-2</v>
      </c>
      <c r="E75" s="36">
        <v>84021.6</v>
      </c>
      <c r="F75" s="36">
        <v>1243.0999999999999</v>
      </c>
      <c r="G75" s="37">
        <v>17.18</v>
      </c>
      <c r="H75" s="30">
        <f>Males_2021_2023[[#This Row],[age]]+Males_2021_2023[[#This Row],[ex]]</f>
        <v>84.18</v>
      </c>
      <c r="I75" s="34">
        <v>67</v>
      </c>
      <c r="J75" s="35">
        <v>9.92E-3</v>
      </c>
      <c r="K75" s="35">
        <v>9.8709999999999996E-3</v>
      </c>
      <c r="L75" s="36">
        <v>89590.7</v>
      </c>
      <c r="M75" s="36">
        <v>884.4</v>
      </c>
      <c r="N75" s="37">
        <v>19.5</v>
      </c>
      <c r="O75" s="33">
        <f>Females_2021_2023[[#This Row],[age]]+Females_2021_2023[[#This Row],[ex]]</f>
        <v>86.5</v>
      </c>
    </row>
    <row r="76" spans="2:15" ht="15.5" x14ac:dyDescent="0.35">
      <c r="B76" s="34">
        <v>68</v>
      </c>
      <c r="C76" s="35">
        <v>1.6413000000000001E-2</v>
      </c>
      <c r="D76" s="35">
        <v>1.6279999999999999E-2</v>
      </c>
      <c r="E76" s="36">
        <v>82778.5</v>
      </c>
      <c r="F76" s="36">
        <v>1347.6</v>
      </c>
      <c r="G76" s="37">
        <v>16.43</v>
      </c>
      <c r="H76" s="30">
        <f>Males_2021_2023[[#This Row],[age]]+Males_2021_2023[[#This Row],[ex]]</f>
        <v>84.43</v>
      </c>
      <c r="I76" s="34">
        <v>68</v>
      </c>
      <c r="J76" s="35">
        <v>1.0834999999999999E-2</v>
      </c>
      <c r="K76" s="35">
        <v>1.0777E-2</v>
      </c>
      <c r="L76" s="36">
        <v>88706.4</v>
      </c>
      <c r="M76" s="36">
        <v>955.9</v>
      </c>
      <c r="N76" s="37">
        <v>18.690000000000001</v>
      </c>
      <c r="O76" s="33">
        <f>Females_2021_2023[[#This Row],[age]]+Females_2021_2023[[#This Row],[ex]]</f>
        <v>86.69</v>
      </c>
    </row>
    <row r="77" spans="2:15" ht="15.5" x14ac:dyDescent="0.35">
      <c r="B77" s="34">
        <v>69</v>
      </c>
      <c r="C77" s="35">
        <v>1.7752E-2</v>
      </c>
      <c r="D77" s="35">
        <v>1.7595E-2</v>
      </c>
      <c r="E77" s="36">
        <v>81430.899999999994</v>
      </c>
      <c r="F77" s="36">
        <v>1432.8</v>
      </c>
      <c r="G77" s="37">
        <v>15.7</v>
      </c>
      <c r="H77" s="30">
        <f>Males_2021_2023[[#This Row],[age]]+Males_2021_2023[[#This Row],[ex]]</f>
        <v>84.7</v>
      </c>
      <c r="I77" s="34">
        <v>69</v>
      </c>
      <c r="J77" s="35">
        <v>1.1728000000000001E-2</v>
      </c>
      <c r="K77" s="35">
        <v>1.166E-2</v>
      </c>
      <c r="L77" s="36">
        <v>87750.399999999994</v>
      </c>
      <c r="M77" s="36">
        <v>1023.1</v>
      </c>
      <c r="N77" s="37">
        <v>17.89</v>
      </c>
      <c r="O77" s="33">
        <f>Females_2021_2023[[#This Row],[age]]+Females_2021_2023[[#This Row],[ex]]</f>
        <v>86.89</v>
      </c>
    </row>
    <row r="78" spans="2:15" ht="15.5" x14ac:dyDescent="0.35">
      <c r="B78" s="34">
        <v>70</v>
      </c>
      <c r="C78" s="35">
        <v>1.9719E-2</v>
      </c>
      <c r="D78" s="35">
        <v>1.9526999999999999E-2</v>
      </c>
      <c r="E78" s="36">
        <v>79998.100000000006</v>
      </c>
      <c r="F78" s="36">
        <v>1562.1</v>
      </c>
      <c r="G78" s="37">
        <v>14.97</v>
      </c>
      <c r="H78" s="30">
        <f>Males_2021_2023[[#This Row],[age]]+Males_2021_2023[[#This Row],[ex]]</f>
        <v>84.97</v>
      </c>
      <c r="I78" s="34">
        <v>70</v>
      </c>
      <c r="J78" s="35">
        <v>1.2796E-2</v>
      </c>
      <c r="K78" s="35">
        <v>1.2715000000000001E-2</v>
      </c>
      <c r="L78" s="36">
        <v>86727.3</v>
      </c>
      <c r="M78" s="36">
        <v>1102.7</v>
      </c>
      <c r="N78" s="37">
        <v>17.09</v>
      </c>
      <c r="O78" s="33">
        <f>Females_2021_2023[[#This Row],[age]]+Females_2021_2023[[#This Row],[ex]]</f>
        <v>87.09</v>
      </c>
    </row>
    <row r="79" spans="2:15" ht="15.5" x14ac:dyDescent="0.35">
      <c r="B79" s="34">
        <v>71</v>
      </c>
      <c r="C79" s="35">
        <v>2.1739999999999999E-2</v>
      </c>
      <c r="D79" s="35">
        <v>2.1506000000000001E-2</v>
      </c>
      <c r="E79" s="36">
        <v>78436</v>
      </c>
      <c r="F79" s="36">
        <v>1686.9</v>
      </c>
      <c r="G79" s="37">
        <v>14.26</v>
      </c>
      <c r="H79" s="30">
        <f>Males_2021_2023[[#This Row],[age]]+Males_2021_2023[[#This Row],[ex]]</f>
        <v>85.26</v>
      </c>
      <c r="I79" s="34">
        <v>71</v>
      </c>
      <c r="J79" s="35">
        <v>1.393E-2</v>
      </c>
      <c r="K79" s="35">
        <v>1.3834000000000001E-2</v>
      </c>
      <c r="L79" s="36">
        <v>85624.6</v>
      </c>
      <c r="M79" s="36">
        <v>1184.5</v>
      </c>
      <c r="N79" s="37">
        <v>16.309999999999999</v>
      </c>
      <c r="O79" s="33">
        <f>Females_2021_2023[[#This Row],[age]]+Females_2021_2023[[#This Row],[ex]]</f>
        <v>87.31</v>
      </c>
    </row>
    <row r="80" spans="2:15" ht="15.5" x14ac:dyDescent="0.35">
      <c r="B80" s="34">
        <v>72</v>
      </c>
      <c r="C80" s="35">
        <v>2.3896000000000001E-2</v>
      </c>
      <c r="D80" s="35">
        <v>2.3614E-2</v>
      </c>
      <c r="E80" s="36">
        <v>76749.100000000006</v>
      </c>
      <c r="F80" s="36">
        <v>1812.3</v>
      </c>
      <c r="G80" s="37">
        <v>13.56</v>
      </c>
      <c r="H80" s="30">
        <f>Males_2021_2023[[#This Row],[age]]+Males_2021_2023[[#This Row],[ex]]</f>
        <v>85.56</v>
      </c>
      <c r="I80" s="34">
        <v>72</v>
      </c>
      <c r="J80" s="35">
        <v>1.5625E-2</v>
      </c>
      <c r="K80" s="35">
        <v>1.5504E-2</v>
      </c>
      <c r="L80" s="36">
        <v>84440.1</v>
      </c>
      <c r="M80" s="36">
        <v>1309.2</v>
      </c>
      <c r="N80" s="37">
        <v>15.53</v>
      </c>
      <c r="O80" s="33">
        <f>Females_2021_2023[[#This Row],[age]]+Females_2021_2023[[#This Row],[ex]]</f>
        <v>87.53</v>
      </c>
    </row>
    <row r="81" spans="2:15" ht="15.5" x14ac:dyDescent="0.35">
      <c r="B81" s="34">
        <v>73</v>
      </c>
      <c r="C81" s="35">
        <v>2.5801000000000001E-2</v>
      </c>
      <c r="D81" s="35">
        <v>2.5472999999999999E-2</v>
      </c>
      <c r="E81" s="36">
        <v>74936.800000000003</v>
      </c>
      <c r="F81" s="36">
        <v>1908.8</v>
      </c>
      <c r="G81" s="37">
        <v>12.88</v>
      </c>
      <c r="H81" s="30">
        <f>Males_2021_2023[[#This Row],[age]]+Males_2021_2023[[#This Row],[ex]]</f>
        <v>85.88</v>
      </c>
      <c r="I81" s="34">
        <v>73</v>
      </c>
      <c r="J81" s="35">
        <v>1.7191000000000001E-2</v>
      </c>
      <c r="K81" s="35">
        <v>1.7044E-2</v>
      </c>
      <c r="L81" s="36">
        <v>83130.899999999994</v>
      </c>
      <c r="M81" s="36">
        <v>1416.9</v>
      </c>
      <c r="N81" s="37">
        <v>14.76</v>
      </c>
      <c r="O81" s="33">
        <f>Females_2021_2023[[#This Row],[age]]+Females_2021_2023[[#This Row],[ex]]</f>
        <v>87.76</v>
      </c>
    </row>
    <row r="82" spans="2:15" ht="15.5" x14ac:dyDescent="0.35">
      <c r="B82" s="34">
        <v>74</v>
      </c>
      <c r="C82" s="35">
        <v>2.818E-2</v>
      </c>
      <c r="D82" s="35">
        <v>2.7789000000000001E-2</v>
      </c>
      <c r="E82" s="36">
        <v>73028</v>
      </c>
      <c r="F82" s="36">
        <v>2029.3</v>
      </c>
      <c r="G82" s="37">
        <v>12.2</v>
      </c>
      <c r="H82" s="30">
        <f>Males_2021_2023[[#This Row],[age]]+Males_2021_2023[[#This Row],[ex]]</f>
        <v>86.2</v>
      </c>
      <c r="I82" s="34">
        <v>74</v>
      </c>
      <c r="J82" s="35">
        <v>1.8953000000000001E-2</v>
      </c>
      <c r="K82" s="35">
        <v>1.8775E-2</v>
      </c>
      <c r="L82" s="36">
        <v>81714</v>
      </c>
      <c r="M82" s="36">
        <v>1534.2</v>
      </c>
      <c r="N82" s="37">
        <v>14.01</v>
      </c>
      <c r="O82" s="33">
        <f>Females_2021_2023[[#This Row],[age]]+Females_2021_2023[[#This Row],[ex]]</f>
        <v>88.01</v>
      </c>
    </row>
    <row r="83" spans="2:15" ht="15.5" x14ac:dyDescent="0.35">
      <c r="B83" s="34">
        <v>75</v>
      </c>
      <c r="C83" s="35">
        <v>3.0786000000000001E-2</v>
      </c>
      <c r="D83" s="35">
        <v>3.0318999999999999E-2</v>
      </c>
      <c r="E83" s="36">
        <v>70998.600000000006</v>
      </c>
      <c r="F83" s="36">
        <v>2152.6</v>
      </c>
      <c r="G83" s="37">
        <v>11.53</v>
      </c>
      <c r="H83" s="30">
        <f>Males_2021_2023[[#This Row],[age]]+Males_2021_2023[[#This Row],[ex]]</f>
        <v>86.53</v>
      </c>
      <c r="I83" s="34">
        <v>75</v>
      </c>
      <c r="J83" s="35">
        <v>2.1256000000000001E-2</v>
      </c>
      <c r="K83" s="35">
        <v>2.1031999999999999E-2</v>
      </c>
      <c r="L83" s="36">
        <v>80179.8</v>
      </c>
      <c r="M83" s="36">
        <v>1686.4</v>
      </c>
      <c r="N83" s="37">
        <v>13.27</v>
      </c>
      <c r="O83" s="33">
        <f>Females_2021_2023[[#This Row],[age]]+Females_2021_2023[[#This Row],[ex]]</f>
        <v>88.27</v>
      </c>
    </row>
    <row r="84" spans="2:15" ht="15.5" x14ac:dyDescent="0.35">
      <c r="B84" s="34">
        <v>76</v>
      </c>
      <c r="C84" s="35">
        <v>3.4327999999999997E-2</v>
      </c>
      <c r="D84" s="35">
        <v>3.3748E-2</v>
      </c>
      <c r="E84" s="36">
        <v>68846</v>
      </c>
      <c r="F84" s="36">
        <v>2323.4</v>
      </c>
      <c r="G84" s="37">
        <v>10.88</v>
      </c>
      <c r="H84" s="30">
        <f>Males_2021_2023[[#This Row],[age]]+Males_2021_2023[[#This Row],[ex]]</f>
        <v>86.88</v>
      </c>
      <c r="I84" s="34">
        <v>76</v>
      </c>
      <c r="J84" s="35">
        <v>2.3498000000000002E-2</v>
      </c>
      <c r="K84" s="35">
        <v>2.3224999999999999E-2</v>
      </c>
      <c r="L84" s="36">
        <v>78493.399999999994</v>
      </c>
      <c r="M84" s="36">
        <v>1823</v>
      </c>
      <c r="N84" s="37">
        <v>12.54</v>
      </c>
      <c r="O84" s="33">
        <f>Females_2021_2023[[#This Row],[age]]+Females_2021_2023[[#This Row],[ex]]</f>
        <v>88.539999999999992</v>
      </c>
    </row>
    <row r="85" spans="2:15" ht="15.5" x14ac:dyDescent="0.35">
      <c r="B85" s="34">
        <v>77</v>
      </c>
      <c r="C85" s="35">
        <v>3.7844000000000003E-2</v>
      </c>
      <c r="D85" s="35">
        <v>3.7142000000000001E-2</v>
      </c>
      <c r="E85" s="36">
        <v>66522.5</v>
      </c>
      <c r="F85" s="36">
        <v>2470.6999999999998</v>
      </c>
      <c r="G85" s="37">
        <v>10.24</v>
      </c>
      <c r="H85" s="30">
        <f>Males_2021_2023[[#This Row],[age]]+Males_2021_2023[[#This Row],[ex]]</f>
        <v>87.24</v>
      </c>
      <c r="I85" s="34">
        <v>77</v>
      </c>
      <c r="J85" s="35">
        <v>2.6508E-2</v>
      </c>
      <c r="K85" s="35">
        <v>2.6162000000000001E-2</v>
      </c>
      <c r="L85" s="36">
        <v>76670.399999999994</v>
      </c>
      <c r="M85" s="36">
        <v>2005.8</v>
      </c>
      <c r="N85" s="37">
        <v>11.83</v>
      </c>
      <c r="O85" s="33">
        <f>Females_2021_2023[[#This Row],[age]]+Females_2021_2023[[#This Row],[ex]]</f>
        <v>88.83</v>
      </c>
    </row>
    <row r="86" spans="2:15" ht="15.5" x14ac:dyDescent="0.35">
      <c r="B86" s="34">
        <v>78</v>
      </c>
      <c r="C86" s="35">
        <v>4.3277999999999997E-2</v>
      </c>
      <c r="D86" s="35">
        <v>4.2361000000000003E-2</v>
      </c>
      <c r="E86" s="36">
        <v>64051.8</v>
      </c>
      <c r="F86" s="36">
        <v>2713.3</v>
      </c>
      <c r="G86" s="37">
        <v>9.6199999999999992</v>
      </c>
      <c r="H86" s="30">
        <f>Males_2021_2023[[#This Row],[age]]+Males_2021_2023[[#This Row],[ex]]</f>
        <v>87.62</v>
      </c>
      <c r="I86" s="34">
        <v>78</v>
      </c>
      <c r="J86" s="35">
        <v>3.0336999999999999E-2</v>
      </c>
      <c r="K86" s="35">
        <v>2.9884000000000001E-2</v>
      </c>
      <c r="L86" s="36">
        <v>74664.600000000006</v>
      </c>
      <c r="M86" s="36">
        <v>2231.1999999999998</v>
      </c>
      <c r="N86" s="37">
        <v>11.14</v>
      </c>
      <c r="O86" s="33">
        <f>Females_2021_2023[[#This Row],[age]]+Females_2021_2023[[#This Row],[ex]]</f>
        <v>89.14</v>
      </c>
    </row>
    <row r="87" spans="2:15" ht="15.5" x14ac:dyDescent="0.35">
      <c r="B87" s="34">
        <v>79</v>
      </c>
      <c r="C87" s="35">
        <v>4.8007000000000001E-2</v>
      </c>
      <c r="D87" s="35">
        <v>4.6880999999999999E-2</v>
      </c>
      <c r="E87" s="36">
        <v>61338.5</v>
      </c>
      <c r="F87" s="36">
        <v>2875.6</v>
      </c>
      <c r="G87" s="37">
        <v>9.02</v>
      </c>
      <c r="H87" s="30">
        <f>Males_2021_2023[[#This Row],[age]]+Males_2021_2023[[#This Row],[ex]]</f>
        <v>88.02</v>
      </c>
      <c r="I87" s="34">
        <v>79</v>
      </c>
      <c r="J87" s="35">
        <v>3.4088E-2</v>
      </c>
      <c r="K87" s="35">
        <v>3.3516999999999998E-2</v>
      </c>
      <c r="L87" s="36">
        <v>72433.3</v>
      </c>
      <c r="M87" s="36">
        <v>2427.6999999999998</v>
      </c>
      <c r="N87" s="37">
        <v>10.46</v>
      </c>
      <c r="O87" s="33">
        <f>Females_2021_2023[[#This Row],[age]]+Females_2021_2023[[#This Row],[ex]]</f>
        <v>89.460000000000008</v>
      </c>
    </row>
    <row r="88" spans="2:15" ht="15.5" x14ac:dyDescent="0.35">
      <c r="B88" s="34">
        <v>80</v>
      </c>
      <c r="C88" s="35">
        <v>5.4088999999999998E-2</v>
      </c>
      <c r="D88" s="35">
        <v>5.2664999999999997E-2</v>
      </c>
      <c r="E88" s="36">
        <v>58462.9</v>
      </c>
      <c r="F88" s="36">
        <v>3078.9</v>
      </c>
      <c r="G88" s="37">
        <v>8.44</v>
      </c>
      <c r="H88" s="30">
        <f>Males_2021_2023[[#This Row],[age]]+Males_2021_2023[[#This Row],[ex]]</f>
        <v>88.44</v>
      </c>
      <c r="I88" s="34">
        <v>80</v>
      </c>
      <c r="J88" s="35">
        <v>3.8671999999999998E-2</v>
      </c>
      <c r="K88" s="35">
        <v>3.7938E-2</v>
      </c>
      <c r="L88" s="36">
        <v>70005.600000000006</v>
      </c>
      <c r="M88" s="36">
        <v>2655.9</v>
      </c>
      <c r="N88" s="37">
        <v>9.81</v>
      </c>
      <c r="O88" s="33">
        <f>Females_2021_2023[[#This Row],[age]]+Females_2021_2023[[#This Row],[ex]]</f>
        <v>89.81</v>
      </c>
    </row>
    <row r="89" spans="2:15" ht="15.5" x14ac:dyDescent="0.35">
      <c r="B89" s="34">
        <v>81</v>
      </c>
      <c r="C89" s="35">
        <v>6.1501E-2</v>
      </c>
      <c r="D89" s="35">
        <v>5.9665999999999997E-2</v>
      </c>
      <c r="E89" s="36">
        <v>55383.9</v>
      </c>
      <c r="F89" s="36">
        <v>3304.6</v>
      </c>
      <c r="G89" s="37">
        <v>7.88</v>
      </c>
      <c r="H89" s="30">
        <f>Males_2021_2023[[#This Row],[age]]+Males_2021_2023[[#This Row],[ex]]</f>
        <v>88.88</v>
      </c>
      <c r="I89" s="34">
        <v>81</v>
      </c>
      <c r="J89" s="35">
        <v>4.4527999999999998E-2</v>
      </c>
      <c r="K89" s="35">
        <v>4.3557999999999999E-2</v>
      </c>
      <c r="L89" s="36">
        <v>67349.7</v>
      </c>
      <c r="M89" s="36">
        <v>2933.6</v>
      </c>
      <c r="N89" s="37">
        <v>9.18</v>
      </c>
      <c r="O89" s="33">
        <f>Females_2021_2023[[#This Row],[age]]+Females_2021_2023[[#This Row],[ex]]</f>
        <v>90.18</v>
      </c>
    </row>
    <row r="90" spans="2:15" ht="15.5" x14ac:dyDescent="0.35">
      <c r="B90" s="34">
        <v>82</v>
      </c>
      <c r="C90" s="35">
        <v>7.0389999999999994E-2</v>
      </c>
      <c r="D90" s="35">
        <v>6.7996000000000001E-2</v>
      </c>
      <c r="E90" s="36">
        <v>52079.4</v>
      </c>
      <c r="F90" s="36">
        <v>3541.2</v>
      </c>
      <c r="G90" s="37">
        <v>7.35</v>
      </c>
      <c r="H90" s="30">
        <f>Males_2021_2023[[#This Row],[age]]+Males_2021_2023[[#This Row],[ex]]</f>
        <v>89.35</v>
      </c>
      <c r="I90" s="34">
        <v>82</v>
      </c>
      <c r="J90" s="35">
        <v>5.0678000000000001E-2</v>
      </c>
      <c r="K90" s="35">
        <v>4.9425999999999998E-2</v>
      </c>
      <c r="L90" s="36">
        <v>64416</v>
      </c>
      <c r="M90" s="36">
        <v>3183.8</v>
      </c>
      <c r="N90" s="37">
        <v>8.57</v>
      </c>
      <c r="O90" s="33">
        <f>Females_2021_2023[[#This Row],[age]]+Females_2021_2023[[#This Row],[ex]]</f>
        <v>90.57</v>
      </c>
    </row>
    <row r="91" spans="2:15" ht="15.5" x14ac:dyDescent="0.35">
      <c r="B91" s="34">
        <v>83</v>
      </c>
      <c r="C91" s="35">
        <v>7.8185000000000004E-2</v>
      </c>
      <c r="D91" s="35">
        <v>7.5244000000000005E-2</v>
      </c>
      <c r="E91" s="36">
        <v>48538.2</v>
      </c>
      <c r="F91" s="36">
        <v>3652.2</v>
      </c>
      <c r="G91" s="37">
        <v>6.85</v>
      </c>
      <c r="H91" s="30">
        <f>Males_2021_2023[[#This Row],[age]]+Males_2021_2023[[#This Row],[ex]]</f>
        <v>89.85</v>
      </c>
      <c r="I91" s="34">
        <v>83</v>
      </c>
      <c r="J91" s="35">
        <v>5.7616000000000001E-2</v>
      </c>
      <c r="K91" s="35">
        <v>5.6002999999999997E-2</v>
      </c>
      <c r="L91" s="36">
        <v>61232.2</v>
      </c>
      <c r="M91" s="36">
        <v>3429.2</v>
      </c>
      <c r="N91" s="37">
        <v>7.99</v>
      </c>
      <c r="O91" s="33">
        <f>Females_2021_2023[[#This Row],[age]]+Females_2021_2023[[#This Row],[ex]]</f>
        <v>90.99</v>
      </c>
    </row>
    <row r="92" spans="2:15" ht="15.5" x14ac:dyDescent="0.35">
      <c r="B92" s="34">
        <v>84</v>
      </c>
      <c r="C92" s="35">
        <v>8.7784000000000001E-2</v>
      </c>
      <c r="D92" s="35">
        <v>8.4093000000000001E-2</v>
      </c>
      <c r="E92" s="36">
        <v>44885.9</v>
      </c>
      <c r="F92" s="36">
        <v>3774.6</v>
      </c>
      <c r="G92" s="37">
        <v>6.37</v>
      </c>
      <c r="H92" s="30">
        <f>Males_2021_2023[[#This Row],[age]]+Males_2021_2023[[#This Row],[ex]]</f>
        <v>90.37</v>
      </c>
      <c r="I92" s="34">
        <v>84</v>
      </c>
      <c r="J92" s="35">
        <v>6.5060000000000007E-2</v>
      </c>
      <c r="K92" s="35">
        <v>6.3009999999999997E-2</v>
      </c>
      <c r="L92" s="36">
        <v>57803.1</v>
      </c>
      <c r="M92" s="36">
        <v>3642.2</v>
      </c>
      <c r="N92" s="37">
        <v>7.43</v>
      </c>
      <c r="O92" s="33">
        <f>Females_2021_2023[[#This Row],[age]]+Females_2021_2023[[#This Row],[ex]]</f>
        <v>91.43</v>
      </c>
    </row>
    <row r="93" spans="2:15" ht="15.5" x14ac:dyDescent="0.35">
      <c r="B93" s="34">
        <v>85</v>
      </c>
      <c r="C93" s="35">
        <v>9.8478999999999997E-2</v>
      </c>
      <c r="D93" s="35">
        <v>9.3856999999999996E-2</v>
      </c>
      <c r="E93" s="36">
        <v>41111.4</v>
      </c>
      <c r="F93" s="36">
        <v>3858.6</v>
      </c>
      <c r="G93" s="37">
        <v>5.9</v>
      </c>
      <c r="H93" s="30">
        <f>Males_2021_2023[[#This Row],[age]]+Males_2021_2023[[#This Row],[ex]]</f>
        <v>90.9</v>
      </c>
      <c r="I93" s="34">
        <v>85</v>
      </c>
      <c r="J93" s="35">
        <v>7.3307999999999998E-2</v>
      </c>
      <c r="K93" s="35">
        <v>7.0716000000000001E-2</v>
      </c>
      <c r="L93" s="36">
        <v>54160.9</v>
      </c>
      <c r="M93" s="36">
        <v>3830.1</v>
      </c>
      <c r="N93" s="37">
        <v>6.9</v>
      </c>
      <c r="O93" s="33">
        <f>Females_2021_2023[[#This Row],[age]]+Females_2021_2023[[#This Row],[ex]]</f>
        <v>91.9</v>
      </c>
    </row>
    <row r="94" spans="2:15" ht="15.5" x14ac:dyDescent="0.35">
      <c r="B94" s="34">
        <v>86</v>
      </c>
      <c r="C94" s="35">
        <v>0.111223</v>
      </c>
      <c r="D94" s="35">
        <v>0.105364</v>
      </c>
      <c r="E94" s="36">
        <v>37252.800000000003</v>
      </c>
      <c r="F94" s="36">
        <v>3925.1</v>
      </c>
      <c r="G94" s="37">
        <v>5.46</v>
      </c>
      <c r="H94" s="30">
        <f>Males_2021_2023[[#This Row],[age]]+Males_2021_2023[[#This Row],[ex]]</f>
        <v>91.46</v>
      </c>
      <c r="I94" s="34">
        <v>86</v>
      </c>
      <c r="J94" s="35">
        <v>8.4029999999999994E-2</v>
      </c>
      <c r="K94" s="35">
        <v>8.0642000000000005E-2</v>
      </c>
      <c r="L94" s="36">
        <v>50330.8</v>
      </c>
      <c r="M94" s="36">
        <v>4058.8</v>
      </c>
      <c r="N94" s="37">
        <v>6.39</v>
      </c>
      <c r="O94" s="33">
        <f>Females_2021_2023[[#This Row],[age]]+Females_2021_2023[[#This Row],[ex]]</f>
        <v>92.39</v>
      </c>
    </row>
    <row r="95" spans="2:15" ht="15.5" x14ac:dyDescent="0.35">
      <c r="B95" s="34">
        <v>87</v>
      </c>
      <c r="C95" s="35">
        <v>0.12539400000000001</v>
      </c>
      <c r="D95" s="35">
        <v>0.117996</v>
      </c>
      <c r="E95" s="36">
        <v>33327.699999999997</v>
      </c>
      <c r="F95" s="36">
        <v>3932.5</v>
      </c>
      <c r="G95" s="37">
        <v>5.05</v>
      </c>
      <c r="H95" s="30">
        <f>Males_2021_2023[[#This Row],[age]]+Males_2021_2023[[#This Row],[ex]]</f>
        <v>92.05</v>
      </c>
      <c r="I95" s="34">
        <v>87</v>
      </c>
      <c r="J95" s="35">
        <v>9.5321000000000003E-2</v>
      </c>
      <c r="K95" s="35">
        <v>9.0983999999999995E-2</v>
      </c>
      <c r="L95" s="36">
        <v>46272.1</v>
      </c>
      <c r="M95" s="36">
        <v>4210</v>
      </c>
      <c r="N95" s="37">
        <v>5.9</v>
      </c>
      <c r="O95" s="33">
        <f>Females_2021_2023[[#This Row],[age]]+Females_2021_2023[[#This Row],[ex]]</f>
        <v>92.9</v>
      </c>
    </row>
    <row r="96" spans="2:15" ht="15.5" x14ac:dyDescent="0.35">
      <c r="B96" s="34">
        <v>88</v>
      </c>
      <c r="C96" s="35">
        <v>0.14258899999999999</v>
      </c>
      <c r="D96" s="35">
        <v>0.133099</v>
      </c>
      <c r="E96" s="36">
        <v>29395.1</v>
      </c>
      <c r="F96" s="36">
        <v>3912.5</v>
      </c>
      <c r="G96" s="37">
        <v>4.66</v>
      </c>
      <c r="H96" s="30">
        <f>Males_2021_2023[[#This Row],[age]]+Males_2021_2023[[#This Row],[ex]]</f>
        <v>92.66</v>
      </c>
      <c r="I96" s="34">
        <v>88</v>
      </c>
      <c r="J96" s="35">
        <v>0.10896</v>
      </c>
      <c r="K96" s="35">
        <v>0.10333000000000001</v>
      </c>
      <c r="L96" s="36">
        <v>42062</v>
      </c>
      <c r="M96" s="36">
        <v>4346.3</v>
      </c>
      <c r="N96" s="37">
        <v>5.45</v>
      </c>
      <c r="O96" s="33">
        <f>Females_2021_2023[[#This Row],[age]]+Females_2021_2023[[#This Row],[ex]]</f>
        <v>93.45</v>
      </c>
    </row>
    <row r="97" spans="2:15" ht="15.5" x14ac:dyDescent="0.35">
      <c r="B97" s="34">
        <v>89</v>
      </c>
      <c r="C97" s="35">
        <v>0.161524</v>
      </c>
      <c r="D97" s="35">
        <v>0.149453</v>
      </c>
      <c r="E97" s="36">
        <v>25482.7</v>
      </c>
      <c r="F97" s="36">
        <v>3808.5</v>
      </c>
      <c r="G97" s="37">
        <v>4.3</v>
      </c>
      <c r="H97" s="30">
        <f>Males_2021_2023[[#This Row],[age]]+Males_2021_2023[[#This Row],[ex]]</f>
        <v>93.3</v>
      </c>
      <c r="I97" s="34">
        <v>89</v>
      </c>
      <c r="J97" s="35">
        <v>0.124114</v>
      </c>
      <c r="K97" s="35">
        <v>0.11686199999999999</v>
      </c>
      <c r="L97" s="36">
        <v>37715.699999999997</v>
      </c>
      <c r="M97" s="36">
        <v>4407.5</v>
      </c>
      <c r="N97" s="37">
        <v>5.0199999999999996</v>
      </c>
      <c r="O97" s="33">
        <f>Females_2021_2023[[#This Row],[age]]+Females_2021_2023[[#This Row],[ex]]</f>
        <v>94.02</v>
      </c>
    </row>
    <row r="98" spans="2:15" ht="15.5" x14ac:dyDescent="0.35">
      <c r="B98" s="34">
        <v>90</v>
      </c>
      <c r="C98" s="35">
        <v>0.18180199999999999</v>
      </c>
      <c r="D98" s="35">
        <v>0.166653</v>
      </c>
      <c r="E98" s="36">
        <v>21674.2</v>
      </c>
      <c r="F98" s="36">
        <v>3612.1</v>
      </c>
      <c r="G98" s="37">
        <v>3.96</v>
      </c>
      <c r="H98" s="30">
        <f>Males_2021_2023[[#This Row],[age]]+Males_2021_2023[[#This Row],[ex]]</f>
        <v>93.96</v>
      </c>
      <c r="I98" s="34">
        <v>90</v>
      </c>
      <c r="J98" s="35">
        <v>0.14396999999999999</v>
      </c>
      <c r="K98" s="35">
        <v>0.134302</v>
      </c>
      <c r="L98" s="36">
        <v>33308.199999999997</v>
      </c>
      <c r="M98" s="36">
        <v>4473.3999999999996</v>
      </c>
      <c r="N98" s="37">
        <v>4.6100000000000003</v>
      </c>
      <c r="O98" s="33">
        <f>Females_2021_2023[[#This Row],[age]]+Females_2021_2023[[#This Row],[ex]]</f>
        <v>94.61</v>
      </c>
    </row>
    <row r="99" spans="2:15" ht="15.5" x14ac:dyDescent="0.35">
      <c r="B99" s="34">
        <v>91</v>
      </c>
      <c r="C99" s="35">
        <v>0.202653</v>
      </c>
      <c r="D99" s="35">
        <v>0.184008</v>
      </c>
      <c r="E99" s="36">
        <v>18062.099999999999</v>
      </c>
      <c r="F99" s="36">
        <v>3323.6</v>
      </c>
      <c r="G99" s="37">
        <v>3.66</v>
      </c>
      <c r="H99" s="30">
        <f>Males_2021_2023[[#This Row],[age]]+Males_2021_2023[[#This Row],[ex]]</f>
        <v>94.66</v>
      </c>
      <c r="I99" s="34">
        <v>91</v>
      </c>
      <c r="J99" s="35">
        <v>0.16464699999999999</v>
      </c>
      <c r="K99" s="35">
        <v>0.15212400000000001</v>
      </c>
      <c r="L99" s="36">
        <v>28834.799999999999</v>
      </c>
      <c r="M99" s="36">
        <v>4386.5</v>
      </c>
      <c r="N99" s="37">
        <v>4.25</v>
      </c>
      <c r="O99" s="33">
        <f>Females_2021_2023[[#This Row],[age]]+Females_2021_2023[[#This Row],[ex]]</f>
        <v>95.25</v>
      </c>
    </row>
    <row r="100" spans="2:15" ht="15.5" x14ac:dyDescent="0.35">
      <c r="B100" s="34">
        <v>92</v>
      </c>
      <c r="C100" s="35">
        <v>0.22943</v>
      </c>
      <c r="D100" s="35">
        <v>0.20582</v>
      </c>
      <c r="E100" s="36">
        <v>14738.6</v>
      </c>
      <c r="F100" s="36">
        <v>3033.5</v>
      </c>
      <c r="G100" s="37">
        <v>3.37</v>
      </c>
      <c r="H100" s="30">
        <f>Males_2021_2023[[#This Row],[age]]+Males_2021_2023[[#This Row],[ex]]</f>
        <v>95.37</v>
      </c>
      <c r="I100" s="34">
        <v>92</v>
      </c>
      <c r="J100" s="35">
        <v>0.18582699999999999</v>
      </c>
      <c r="K100" s="35">
        <v>0.17002900000000001</v>
      </c>
      <c r="L100" s="36">
        <v>24448.400000000001</v>
      </c>
      <c r="M100" s="36">
        <v>4156.8999999999996</v>
      </c>
      <c r="N100" s="37">
        <v>3.92</v>
      </c>
      <c r="O100" s="33">
        <f>Females_2021_2023[[#This Row],[age]]+Females_2021_2023[[#This Row],[ex]]</f>
        <v>95.92</v>
      </c>
    </row>
    <row r="101" spans="2:15" ht="15.5" x14ac:dyDescent="0.35">
      <c r="B101" s="34">
        <v>93</v>
      </c>
      <c r="C101" s="35">
        <v>0.25468400000000002</v>
      </c>
      <c r="D101" s="35">
        <v>0.225915</v>
      </c>
      <c r="E101" s="36">
        <v>11705.1</v>
      </c>
      <c r="F101" s="36">
        <v>2644.4</v>
      </c>
      <c r="G101" s="37">
        <v>3.11</v>
      </c>
      <c r="H101" s="30">
        <f>Males_2021_2023[[#This Row],[age]]+Males_2021_2023[[#This Row],[ex]]</f>
        <v>96.11</v>
      </c>
      <c r="I101" s="34">
        <v>93</v>
      </c>
      <c r="J101" s="35">
        <v>0.20829900000000001</v>
      </c>
      <c r="K101" s="35">
        <v>0.18865100000000001</v>
      </c>
      <c r="L101" s="36">
        <v>20291.400000000001</v>
      </c>
      <c r="M101" s="36">
        <v>3828</v>
      </c>
      <c r="N101" s="37">
        <v>3.63</v>
      </c>
      <c r="O101" s="33">
        <f>Females_2021_2023[[#This Row],[age]]+Females_2021_2023[[#This Row],[ex]]</f>
        <v>96.63</v>
      </c>
    </row>
    <row r="102" spans="2:15" ht="15.5" x14ac:dyDescent="0.35">
      <c r="B102" s="34">
        <v>94</v>
      </c>
      <c r="C102" s="35">
        <v>0.28412100000000001</v>
      </c>
      <c r="D102" s="35">
        <v>0.248779</v>
      </c>
      <c r="E102" s="36">
        <v>9060.7000000000007</v>
      </c>
      <c r="F102" s="36">
        <v>2254.1</v>
      </c>
      <c r="G102" s="37">
        <v>2.87</v>
      </c>
      <c r="H102" s="30">
        <f>Males_2021_2023[[#This Row],[age]]+Males_2021_2023[[#This Row],[ex]]</f>
        <v>96.87</v>
      </c>
      <c r="I102" s="34">
        <v>94</v>
      </c>
      <c r="J102" s="35">
        <v>0.23136300000000001</v>
      </c>
      <c r="K102" s="35">
        <v>0.207374</v>
      </c>
      <c r="L102" s="36">
        <v>16463.400000000001</v>
      </c>
      <c r="M102" s="36">
        <v>3414.1</v>
      </c>
      <c r="N102" s="37">
        <v>3.35</v>
      </c>
      <c r="O102" s="33">
        <f>Females_2021_2023[[#This Row],[age]]+Females_2021_2023[[#This Row],[ex]]</f>
        <v>97.35</v>
      </c>
    </row>
    <row r="103" spans="2:15" ht="15.5" x14ac:dyDescent="0.35">
      <c r="B103" s="34">
        <v>95</v>
      </c>
      <c r="C103" s="35">
        <v>0.31378699999999998</v>
      </c>
      <c r="D103" s="35">
        <v>0.271233</v>
      </c>
      <c r="E103" s="36">
        <v>6806.6</v>
      </c>
      <c r="F103" s="36">
        <v>1846.2</v>
      </c>
      <c r="G103" s="37">
        <v>2.66</v>
      </c>
      <c r="H103" s="30">
        <f>Males_2021_2023[[#This Row],[age]]+Males_2021_2023[[#This Row],[ex]]</f>
        <v>97.66</v>
      </c>
      <c r="I103" s="34">
        <v>95</v>
      </c>
      <c r="J103" s="35">
        <v>0.256523</v>
      </c>
      <c r="K103" s="35">
        <v>0.22736100000000001</v>
      </c>
      <c r="L103" s="36">
        <v>13049.4</v>
      </c>
      <c r="M103" s="36">
        <v>2966.9</v>
      </c>
      <c r="N103" s="37">
        <v>3.1</v>
      </c>
      <c r="O103" s="33">
        <f>Females_2021_2023[[#This Row],[age]]+Females_2021_2023[[#This Row],[ex]]</f>
        <v>98.1</v>
      </c>
    </row>
    <row r="104" spans="2:15" ht="15.5" x14ac:dyDescent="0.35">
      <c r="B104" s="34">
        <v>96</v>
      </c>
      <c r="C104" s="35">
        <v>0.34378700000000001</v>
      </c>
      <c r="D104" s="35">
        <v>0.29336000000000001</v>
      </c>
      <c r="E104" s="36">
        <v>4960.3999999999996</v>
      </c>
      <c r="F104" s="36">
        <v>1455.2</v>
      </c>
      <c r="G104" s="37">
        <v>2.46</v>
      </c>
      <c r="H104" s="30">
        <f>Males_2021_2023[[#This Row],[age]]+Males_2021_2023[[#This Row],[ex]]</f>
        <v>98.46</v>
      </c>
      <c r="I104" s="34">
        <v>96</v>
      </c>
      <c r="J104" s="35">
        <v>0.28519099999999997</v>
      </c>
      <c r="K104" s="35">
        <v>0.24959999999999999</v>
      </c>
      <c r="L104" s="36">
        <v>10082.4</v>
      </c>
      <c r="M104" s="36">
        <v>2516.6</v>
      </c>
      <c r="N104" s="37">
        <v>2.86</v>
      </c>
      <c r="O104" s="33">
        <f>Females_2021_2023[[#This Row],[age]]+Females_2021_2023[[#This Row],[ex]]</f>
        <v>98.86</v>
      </c>
    </row>
    <row r="105" spans="2:15" ht="15.5" x14ac:dyDescent="0.35">
      <c r="B105" s="34">
        <v>97</v>
      </c>
      <c r="C105" s="35">
        <v>0.384766</v>
      </c>
      <c r="D105" s="35">
        <v>0.32268599999999997</v>
      </c>
      <c r="E105" s="36">
        <v>3505.2</v>
      </c>
      <c r="F105" s="36">
        <v>1131.0999999999999</v>
      </c>
      <c r="G105" s="37">
        <v>2.27</v>
      </c>
      <c r="H105" s="30">
        <f>Males_2021_2023[[#This Row],[age]]+Males_2021_2023[[#This Row],[ex]]</f>
        <v>99.27</v>
      </c>
      <c r="I105" s="34">
        <v>97</v>
      </c>
      <c r="J105" s="35">
        <v>0.31523800000000002</v>
      </c>
      <c r="K105" s="35">
        <v>0.272316</v>
      </c>
      <c r="L105" s="36">
        <v>7565.9</v>
      </c>
      <c r="M105" s="36">
        <v>2060.3000000000002</v>
      </c>
      <c r="N105" s="37">
        <v>2.65</v>
      </c>
      <c r="O105" s="33">
        <f>Females_2021_2023[[#This Row],[age]]+Females_2021_2023[[#This Row],[ex]]</f>
        <v>99.65</v>
      </c>
    </row>
    <row r="106" spans="2:15" ht="15.5" x14ac:dyDescent="0.35">
      <c r="B106" s="34">
        <v>98</v>
      </c>
      <c r="C106" s="35">
        <v>0.41142499999999999</v>
      </c>
      <c r="D106" s="35">
        <v>0.34122999999999998</v>
      </c>
      <c r="E106" s="36">
        <v>2374.1</v>
      </c>
      <c r="F106" s="36">
        <v>810.1</v>
      </c>
      <c r="G106" s="37">
        <v>2.12</v>
      </c>
      <c r="H106" s="30">
        <f>Males_2021_2023[[#This Row],[age]]+Males_2021_2023[[#This Row],[ex]]</f>
        <v>100.12</v>
      </c>
      <c r="I106" s="34">
        <v>98</v>
      </c>
      <c r="J106" s="35">
        <v>0.35030299999999998</v>
      </c>
      <c r="K106" s="35">
        <v>0.29809200000000002</v>
      </c>
      <c r="L106" s="36">
        <v>5505.6</v>
      </c>
      <c r="M106" s="36">
        <v>1641.2</v>
      </c>
      <c r="N106" s="37">
        <v>2.4500000000000002</v>
      </c>
      <c r="O106" s="33">
        <f>Females_2021_2023[[#This Row],[age]]+Females_2021_2023[[#This Row],[ex]]</f>
        <v>100.45</v>
      </c>
    </row>
    <row r="107" spans="2:15" ht="15.5" x14ac:dyDescent="0.35">
      <c r="B107" s="34">
        <v>99</v>
      </c>
      <c r="C107" s="35">
        <v>0.44654500000000003</v>
      </c>
      <c r="D107" s="35">
        <v>0.36504199999999998</v>
      </c>
      <c r="E107" s="36">
        <v>1564</v>
      </c>
      <c r="F107" s="36">
        <v>570.9</v>
      </c>
      <c r="G107" s="37">
        <v>1.95</v>
      </c>
      <c r="H107" s="30">
        <f>Males_2021_2023[[#This Row],[age]]+Males_2021_2023[[#This Row],[ex]]</f>
        <v>100.95</v>
      </c>
      <c r="I107" s="34">
        <v>99</v>
      </c>
      <c r="J107" s="35">
        <v>0.37698300000000001</v>
      </c>
      <c r="K107" s="35">
        <v>0.31719399999999998</v>
      </c>
      <c r="L107" s="36">
        <v>3864.4</v>
      </c>
      <c r="M107" s="36">
        <v>1225.8</v>
      </c>
      <c r="N107" s="37">
        <v>2.2799999999999998</v>
      </c>
      <c r="O107" s="33">
        <f>Females_2021_2023[[#This Row],[age]]+Females_2021_2023[[#This Row],[ex]]</f>
        <v>101.28</v>
      </c>
    </row>
    <row r="108" spans="2:15" ht="15.5" x14ac:dyDescent="0.35">
      <c r="B108" s="34">
        <v>100</v>
      </c>
      <c r="C108" s="34">
        <v>0.50389499999999998</v>
      </c>
      <c r="D108" s="34">
        <v>0.40248899999999999</v>
      </c>
      <c r="E108" s="34">
        <v>993.1</v>
      </c>
      <c r="F108" s="34">
        <v>399.7</v>
      </c>
      <c r="G108" s="34">
        <v>1.79</v>
      </c>
      <c r="H108" s="30">
        <f>Males_2021_2023[[#This Row],[age]]+Males_2021_2023[[#This Row],[ex]]</f>
        <v>101.79</v>
      </c>
      <c r="I108" s="34">
        <v>100</v>
      </c>
      <c r="J108" s="34">
        <v>0.42292800000000003</v>
      </c>
      <c r="K108" s="34">
        <v>0.349105</v>
      </c>
      <c r="L108" s="34">
        <v>2638.6</v>
      </c>
      <c r="M108" s="34">
        <v>921.2</v>
      </c>
      <c r="N108" s="34">
        <v>2.11</v>
      </c>
      <c r="O108" s="33">
        <f>Females_2021_2023[[#This Row],[age]]+Females_2021_2023[[#This Row],[ex]]</f>
        <v>102.11</v>
      </c>
    </row>
  </sheetData>
  <sheetProtection sheet="1" objects="1" scenarios="1"/>
  <pageMargins left="0.7" right="0.7" top="0.75" bottom="0.75" header="0.3" footer="0.3"/>
  <pageSetup paperSize="9" scale="42" orientation="portrait" r:id="rId1"/>
  <tableParts count="2">
    <tablePart r:id="rId2"/>
    <tablePart r:id="rId3"/>
  </tableParts>
</worksheet>
</file>

<file path=docMetadata/LabelInfo.xml><?xml version="1.0" encoding="utf-8"?>
<clbl:labelList xmlns:clbl="http://schemas.microsoft.com/office/2020/mipLabelMetadata">
  <clbl:label id="{e4aa51bc-fa99-4daa-99b3-4f7aefcb4aa3}" enabled="1" method="Privileged" siteId="{42d0d02d-6286-465e-999b-31006231efb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WOL calculator</vt:lpstr>
      <vt:lpstr>Life expectancy 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Dale</dc:creator>
  <cp:lastModifiedBy>Matt Adams</cp:lastModifiedBy>
  <cp:lastPrinted>2026-07-07T12:55:25Z</cp:lastPrinted>
  <dcterms:created xsi:type="dcterms:W3CDTF">2025-12-01T09:07:18Z</dcterms:created>
  <dcterms:modified xsi:type="dcterms:W3CDTF">2026-07-22T11:59:06Z</dcterms:modified>
</cp:coreProperties>
</file>